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https://victorianbuildingauthority-my.sharepoint.com/personal/tennie_lau_vba_vic_gov_au/Documents/1/Data Requests 2025/20250852-Internal-Imica Aurora-TL/"/>
    </mc:Choice>
  </mc:AlternateContent>
  <xr:revisionPtr revIDLastSave="77" documentId="8_{16B6320F-7A2A-446A-8D12-11CD2349ABE9}" xr6:coauthVersionLast="47" xr6:coauthVersionMax="47" xr10:uidLastSave="{1B03E9AF-D3E1-44D8-A293-19F84740B87A}"/>
  <bookViews>
    <workbookView xWindow="-57720" yWindow="-120" windowWidth="29040" windowHeight="15720" tabRatio="758" activeTab="1" xr2:uid="{00000000-000D-0000-FFFF-FFFF00000000}"/>
  </bookViews>
  <sheets>
    <sheet name="Disclaimer" sheetId="22" r:id="rId1"/>
    <sheet name="Building Use" sheetId="24" r:id="rId2"/>
    <sheet name="Region" sheetId="25" r:id="rId3"/>
    <sheet name="Nature of Work" sheetId="26" r:id="rId4"/>
    <sheet name="Graphs" sheetId="27" r:id="rId5"/>
    <sheet name="Year Activities" sheetId="28" r:id="rId6"/>
  </sheets>
  <externalReferences>
    <externalReference r:id="rId7"/>
    <externalReference r:id="rId8"/>
  </externalReferences>
  <definedNames>
    <definedName name="ExcelDataType">[1]!tblTypes[Type]</definedName>
    <definedName name="_xlnm.Print_Area" localSheetId="1">'Building Use'!$B$1:$L$39</definedName>
    <definedName name="_xlnm.Print_Area" localSheetId="4">Graphs!$A$1:$J$41</definedName>
    <definedName name="_xlnm.Print_Area" localSheetId="3">'Nature of Work'!$B$1:$L$44</definedName>
    <definedName name="_xlnm.Print_Area" localSheetId="2">Region!$B$1:$L$47</definedName>
    <definedName name="_xlnm.Print_Area" localSheetId="5">'Year Activities'!$A$1:$P$30</definedName>
    <definedName name="SAPBEXrevision" hidden="1">1</definedName>
    <definedName name="SAPBEXsysID" hidden="1">"WRM"</definedName>
    <definedName name="SAPBEXwbID" hidden="1">"11YLRLLQPRZ06CPBR5PVPMBI4"</definedName>
    <definedName name="Type">[1]!tblTypes[Type]</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3" i="26" l="1"/>
  <c r="E43" i="26"/>
  <c r="D43" i="26"/>
  <c r="C43" i="26"/>
  <c r="F42" i="26"/>
  <c r="E42" i="26"/>
  <c r="D42" i="26"/>
  <c r="C42" i="26"/>
  <c r="F41" i="26"/>
  <c r="E41" i="26"/>
  <c r="D41" i="26"/>
  <c r="C41" i="26"/>
  <c r="F40" i="26"/>
  <c r="E40" i="26"/>
  <c r="D40" i="26"/>
  <c r="C40" i="26"/>
  <c r="F39" i="26"/>
  <c r="E39" i="26"/>
  <c r="D39" i="26"/>
  <c r="C39" i="26"/>
  <c r="F38" i="26"/>
  <c r="E38" i="26"/>
  <c r="D38" i="26"/>
  <c r="C38" i="26"/>
  <c r="G38" i="26" s="1"/>
  <c r="F37" i="26"/>
  <c r="E37" i="26"/>
  <c r="D37" i="26"/>
  <c r="C37" i="26"/>
  <c r="F36" i="26"/>
  <c r="E36" i="26"/>
  <c r="D36" i="26"/>
  <c r="C36" i="26"/>
  <c r="E34" i="26"/>
  <c r="C34" i="26"/>
  <c r="F28" i="26"/>
  <c r="E28" i="26"/>
  <c r="D28" i="26"/>
  <c r="C28" i="26"/>
  <c r="G28" i="26" s="1"/>
  <c r="F27" i="26"/>
  <c r="E27" i="26"/>
  <c r="D27" i="26"/>
  <c r="C27" i="26"/>
  <c r="F26" i="26"/>
  <c r="E26" i="26"/>
  <c r="D26" i="26"/>
  <c r="C26" i="26"/>
  <c r="F25" i="26"/>
  <c r="E25" i="26"/>
  <c r="D25" i="26"/>
  <c r="C25" i="26"/>
  <c r="F24" i="26"/>
  <c r="E24" i="26"/>
  <c r="D24" i="26"/>
  <c r="H24" i="26" s="1"/>
  <c r="C24" i="26"/>
  <c r="G24" i="26" s="1"/>
  <c r="F23" i="26"/>
  <c r="E23" i="26"/>
  <c r="D23" i="26"/>
  <c r="C23" i="26"/>
  <c r="F22" i="26"/>
  <c r="E22" i="26"/>
  <c r="D22" i="26"/>
  <c r="C22" i="26"/>
  <c r="F21" i="26"/>
  <c r="E21" i="26"/>
  <c r="D21" i="26"/>
  <c r="C21" i="26"/>
  <c r="E19" i="26"/>
  <c r="C19" i="26"/>
  <c r="H13" i="26"/>
  <c r="G13" i="26"/>
  <c r="F13" i="26"/>
  <c r="E13" i="26"/>
  <c r="D13" i="26"/>
  <c r="C13" i="26"/>
  <c r="H12" i="26"/>
  <c r="G12" i="26"/>
  <c r="F12" i="26"/>
  <c r="E12" i="26"/>
  <c r="D12" i="26"/>
  <c r="L12" i="26" s="1"/>
  <c r="C12" i="26"/>
  <c r="K12" i="26" s="1"/>
  <c r="H11" i="26"/>
  <c r="G11" i="26"/>
  <c r="F11" i="26"/>
  <c r="E11" i="26"/>
  <c r="D11" i="26"/>
  <c r="C11" i="26"/>
  <c r="K11" i="26" s="1"/>
  <c r="H10" i="26"/>
  <c r="G10" i="26"/>
  <c r="F10" i="26"/>
  <c r="E10" i="26"/>
  <c r="D10" i="26"/>
  <c r="C10" i="26"/>
  <c r="H9" i="26"/>
  <c r="G9" i="26"/>
  <c r="F9" i="26"/>
  <c r="E9" i="26"/>
  <c r="D9" i="26"/>
  <c r="C9" i="26"/>
  <c r="H8" i="26"/>
  <c r="G8" i="26"/>
  <c r="F8" i="26"/>
  <c r="E8" i="26"/>
  <c r="D8" i="26"/>
  <c r="C8" i="26"/>
  <c r="H7" i="26"/>
  <c r="G7" i="26"/>
  <c r="F7" i="26"/>
  <c r="E7" i="26"/>
  <c r="D7" i="26"/>
  <c r="J7" i="26" s="1"/>
  <c r="C7" i="26"/>
  <c r="I7" i="26" s="1"/>
  <c r="H6" i="26"/>
  <c r="G6" i="26"/>
  <c r="F6" i="26"/>
  <c r="E6" i="26"/>
  <c r="D6" i="26"/>
  <c r="C6" i="26"/>
  <c r="G4" i="26"/>
  <c r="E4" i="26"/>
  <c r="C4" i="26"/>
  <c r="K13" i="26" l="1"/>
  <c r="I10" i="26"/>
  <c r="H28" i="26"/>
  <c r="H38" i="26"/>
  <c r="L10" i="26"/>
  <c r="G42" i="26"/>
  <c r="K8" i="26"/>
  <c r="K6" i="26"/>
  <c r="L11" i="26"/>
  <c r="G37" i="26"/>
  <c r="G40" i="26"/>
  <c r="H37" i="26"/>
  <c r="J11" i="26"/>
  <c r="L6" i="26"/>
  <c r="H42" i="26"/>
  <c r="I11" i="26"/>
  <c r="H43" i="26"/>
  <c r="H41" i="26"/>
  <c r="E29" i="26"/>
  <c r="H39" i="26"/>
  <c r="G41" i="26"/>
  <c r="E14" i="26"/>
  <c r="K9" i="26"/>
  <c r="G23" i="26"/>
  <c r="G43" i="26"/>
  <c r="I12" i="26"/>
  <c r="L7" i="26"/>
  <c r="H23" i="26"/>
  <c r="G27" i="26"/>
  <c r="H27" i="26"/>
  <c r="J8" i="26"/>
  <c r="H26" i="26"/>
  <c r="F14" i="26"/>
  <c r="J10" i="26"/>
  <c r="C44" i="26"/>
  <c r="G39" i="26"/>
  <c r="G14" i="26"/>
  <c r="K10" i="26"/>
  <c r="D44" i="26"/>
  <c r="G26" i="26"/>
  <c r="C29" i="26"/>
  <c r="J12" i="26"/>
  <c r="D29" i="26"/>
  <c r="F44" i="26"/>
  <c r="C14" i="26"/>
  <c r="L8" i="26"/>
  <c r="G36" i="26"/>
  <c r="F29" i="26"/>
  <c r="H36" i="26"/>
  <c r="H21" i="26"/>
  <c r="H40" i="26"/>
  <c r="G21" i="26"/>
  <c r="J13" i="26"/>
  <c r="G22" i="26"/>
  <c r="G25" i="26"/>
  <c r="E44" i="26"/>
  <c r="L9" i="26"/>
  <c r="H14" i="26"/>
  <c r="I13" i="26"/>
  <c r="H22" i="26"/>
  <c r="H25" i="26"/>
  <c r="K7" i="26"/>
  <c r="I6" i="26"/>
  <c r="I9" i="26"/>
  <c r="J9" i="26"/>
  <c r="L13" i="26"/>
  <c r="I8" i="26"/>
  <c r="D14" i="26"/>
  <c r="J6" i="26"/>
  <c r="H29" i="26" l="1"/>
  <c r="I14" i="26"/>
  <c r="G29" i="26"/>
  <c r="H44" i="26"/>
  <c r="K14" i="26"/>
  <c r="G44" i="26"/>
  <c r="J14" i="26"/>
  <c r="L14" i="26"/>
</calcChain>
</file>

<file path=xl/sharedStrings.xml><?xml version="1.0" encoding="utf-8"?>
<sst xmlns="http://schemas.openxmlformats.org/spreadsheetml/2006/main" count="239" uniqueCount="67">
  <si>
    <t>Disclaimer:</t>
  </si>
  <si>
    <t>OFFICIAL – Internal Use Only</t>
  </si>
  <si>
    <r>
      <t xml:space="preserve">In accordance with the </t>
    </r>
    <r>
      <rPr>
        <i/>
        <sz val="11"/>
        <color theme="1"/>
        <rFont val="Arial"/>
        <family val="2"/>
      </rPr>
      <t>Building Act 1993</t>
    </r>
    <r>
      <rPr>
        <sz val="11"/>
        <color theme="1"/>
        <rFont val="Arial"/>
        <family val="2"/>
      </rPr>
      <t xml:space="preserve"> (Vic), the </t>
    </r>
    <r>
      <rPr>
        <i/>
        <sz val="11"/>
        <color theme="1"/>
        <rFont val="Arial"/>
        <family val="2"/>
      </rPr>
      <t>Building Regulations 2018</t>
    </r>
    <r>
      <rPr>
        <sz val="11"/>
        <color theme="1"/>
        <rFont val="Arial"/>
        <family val="2"/>
      </rPr>
      <t xml:space="preserve"> (Vic), and other applicable legislation, the Victorian Building Authority (the Authority) collects and manages regulatory data from a variety of sources. This may include (but is not limited to) data relating to building permits, plumbing compliance certificates, inspections, practitioner registration, complaints and investigations, disciplinary actions, and other general compliance information.
This data or information is either:
• Submitted by external parties (e.g. building surveyors and other practitioners); or
• Generated internally by the Authority.
The Authority relies on this data or information in good faith and cannot guarantee its completeness or accuracy at the time of reporting. This data or information is provided for guidance only in respect of general compliance and regulatory intelligence purposes. It is a reader’s responsibility to undertake its own assessment of, and obtain independent advice in respect of, the data or information provided. A reader’s use of the data or information provided is at the reader’s own risk and is not a substitute for that person undertaking their own assessment of, and obtaining their own independent advice in respect of, the data or information provided.
To the maximum extent permitted by law, no warranties, representations or undertakings, whether express or implied, are made or provided by the Authority, its employees, agents and consultants regarding any data or information provided. To the maximum extent permitted by law, the Authority, its employees, agents and consultants exclude any and all liability whatsoever for any direct, indirect, incidental, special or consequential loss or damage a person may suffer arising from or in connection with the use of, or reliance on, this data or information and no liability is accepted as to the adequacy, accuracy, completeness or reasonableness of any data or information provided.
</t>
    </r>
    <r>
      <rPr>
        <b/>
        <u/>
        <sz val="11"/>
        <color theme="1"/>
        <rFont val="Arial"/>
        <family val="2"/>
      </rPr>
      <t xml:space="preserve">Handling of Personal Information
</t>
    </r>
    <r>
      <rPr>
        <sz val="11"/>
        <color theme="1"/>
        <rFont val="Arial"/>
        <family val="2"/>
      </rPr>
      <t xml:space="preserve">Where this report includes personal or sensitive information, it must be managed in accordance with the </t>
    </r>
    <r>
      <rPr>
        <i/>
        <sz val="11"/>
        <color theme="1"/>
        <rFont val="Arial"/>
        <family val="2"/>
      </rPr>
      <t>Privacy and Data Protection Act 2014</t>
    </r>
    <r>
      <rPr>
        <sz val="11"/>
        <color theme="1"/>
        <rFont val="Arial"/>
        <family val="2"/>
      </rPr>
      <t xml:space="preserve"> (Vic). Use and disclosure of such information are limited to lawful and authorised purposes only and must at all times comply with the Authority’s data governance and security protocols.
Storage, retention, or further sharing of this information is permitted only with the express written approval of the relevant Authority business unit.</t>
    </r>
  </si>
  <si>
    <t>Building Activity Analysis (by Building Use)</t>
  </si>
  <si>
    <t>CURRENT MONTH</t>
  </si>
  <si>
    <t>Period</t>
  </si>
  <si>
    <t>Current Month</t>
  </si>
  <si>
    <t>Previous Month</t>
  </si>
  <si>
    <t>Corres. Month 
Last Year</t>
  </si>
  <si>
    <t>Analysis - 
Previous Month</t>
  </si>
  <si>
    <t>Analysis - Corres. Month Last Year</t>
  </si>
  <si>
    <t>April 2025</t>
  </si>
  <si>
    <t>March 2025</t>
  </si>
  <si>
    <t>April 2024</t>
  </si>
  <si>
    <t xml:space="preserve">% Changes </t>
  </si>
  <si>
    <t>Building Use</t>
  </si>
  <si>
    <t>No. of Permits</t>
  </si>
  <si>
    <t>CoW $M</t>
  </si>
  <si>
    <t>Domestic</t>
  </si>
  <si>
    <t>Residential</t>
  </si>
  <si>
    <t>Commercial</t>
  </si>
  <si>
    <t>Retail</t>
  </si>
  <si>
    <t>Industrial</t>
  </si>
  <si>
    <t>Hospital/Healthcare</t>
  </si>
  <si>
    <t>Public Buildings</t>
  </si>
  <si>
    <t>Total</t>
  </si>
  <si>
    <t>FINANCIAL YEAR TO DATE</t>
  </si>
  <si>
    <t>Current 
Financial Year</t>
  </si>
  <si>
    <t>Previous 
Financial Year</t>
  </si>
  <si>
    <t>Analysis</t>
  </si>
  <si>
    <t>July 2024 to 
April 2025</t>
  </si>
  <si>
    <t>July 2023 to April 2024</t>
  </si>
  <si>
    <t>CALENDAR YEAR TO DATE</t>
  </si>
  <si>
    <t>Current 
Calendar Year</t>
  </si>
  <si>
    <t>Previous 
Calendar Year</t>
  </si>
  <si>
    <t>January 2025 to 
April 2025</t>
  </si>
  <si>
    <t>January 2024 to 
April 2024</t>
  </si>
  <si>
    <t>Building Activity Analysis (by Region)</t>
  </si>
  <si>
    <t>Corres. Month Last Year</t>
  </si>
  <si>
    <t>Region</t>
  </si>
  <si>
    <t>Inner Melbourne</t>
  </si>
  <si>
    <t>Outer Melbourne</t>
  </si>
  <si>
    <t>Total Metropolitan</t>
  </si>
  <si>
    <t>Gippsland</t>
  </si>
  <si>
    <t>North Central</t>
  </si>
  <si>
    <t>North East</t>
  </si>
  <si>
    <t>North West</t>
  </si>
  <si>
    <t>South West</t>
  </si>
  <si>
    <t>Total Rural</t>
  </si>
  <si>
    <t>Grand Total</t>
  </si>
  <si>
    <t>FINANCIAL YEAR</t>
  </si>
  <si>
    <t>Current Financial Year</t>
  </si>
  <si>
    <t>Previous Financial Year</t>
  </si>
  <si>
    <t>July 2023 to 
April 2024</t>
  </si>
  <si>
    <t>CALENDAR YEAR</t>
  </si>
  <si>
    <t>Current Calendar Year</t>
  </si>
  <si>
    <t>Previous Calendar Year</t>
  </si>
  <si>
    <t>Building Activity Analysis (by Nature of Work)</t>
  </si>
  <si>
    <t>Nature of Work</t>
  </si>
  <si>
    <t>New Building</t>
  </si>
  <si>
    <t>Re-erection</t>
  </si>
  <si>
    <t>Extension</t>
  </si>
  <si>
    <t>Alteration</t>
  </si>
  <si>
    <t>Change of Use</t>
  </si>
  <si>
    <t>Demolition</t>
  </si>
  <si>
    <t>Removal</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</si>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</sst>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0.00_-;\-&quot;$&quot;* #,##0.00_-;_-&quot;$&quot;* &quot;-&quot;??_-;_-@_-"/>
    <numFmt numFmtId="43" formatCode="_-* #,##0.00_-;\-* #,##0.00_-;_-* &quot;-&quot;??_-;_-@_-"/>
    <numFmt numFmtId="164" formatCode="#,##0;\(#,##0\)"/>
    <numFmt numFmtId="165" formatCode="&quot;$&quot;#,##0;\(&quot;$&quot;#,##0\)"/>
    <numFmt numFmtId="166" formatCode="###0.0%;\(###0.0%\)"/>
    <numFmt numFmtId="167" formatCode="_-* #,##0_-;\-* #,##0_-;_-* &quot;-&quot;??_-;_-@_-"/>
    <numFmt numFmtId="168" formatCode="0.00%;[Red]\(0.00%\)"/>
    <numFmt numFmtId="169" formatCode="_-* #,##0.0_-;\-* #,##0.0_-;_-* &quot;-&quot;??_-;_-@_-"/>
    <numFmt numFmtId="170" formatCode="0.0%"/>
    <numFmt numFmtId="171" formatCode="dd\ mmmm\ yyyy"/>
    <numFmt numFmtId="172" formatCode="0.00%;[Red]\ \(0.00%\)"/>
  </numFmts>
  <fonts count="97" x14ac:knownFonts="1">
    <font>
      <sz val="11"/>
      <color theme="1"/>
      <name val="Calibri"/>
      <family val="2"/>
      <scheme val="minor"/>
    </font>
    <font>
      <sz val="11"/>
      <color theme="1"/>
      <name val="Calibri"/>
      <family val="2"/>
      <scheme val="minor"/>
    </font>
    <font>
      <sz val="11"/>
      <color theme="0"/>
      <name val="Calibri"/>
      <family val="2"/>
      <scheme val="minor"/>
    </font>
    <font>
      <b/>
      <sz val="18"/>
      <color theme="3"/>
      <name val="Cambria"/>
      <family val="2"/>
      <scheme val="major"/>
    </font>
    <font>
      <sz val="10"/>
      <color theme="1"/>
      <name val="Arial"/>
      <family val="2"/>
    </font>
    <font>
      <sz val="11"/>
      <color indexed="8"/>
      <name val="Calibri"/>
      <family val="2"/>
    </font>
    <font>
      <sz val="10"/>
      <color indexed="8"/>
      <name val="Arial"/>
      <family val="2"/>
    </font>
    <font>
      <sz val="10"/>
      <color theme="0"/>
      <name val="Arial"/>
      <family val="2"/>
    </font>
    <font>
      <sz val="11"/>
      <color indexed="9"/>
      <name val="Calibri"/>
      <family val="2"/>
    </font>
    <font>
      <sz val="10"/>
      <color indexed="9"/>
      <name val="Arial"/>
      <family val="2"/>
    </font>
    <font>
      <sz val="8"/>
      <color indexed="9"/>
      <name val="Arial"/>
      <family val="2"/>
    </font>
    <font>
      <sz val="10"/>
      <color rgb="FF9C0006"/>
      <name val="Arial"/>
      <family val="2"/>
    </font>
    <font>
      <sz val="11"/>
      <color indexed="20"/>
      <name val="Calibri"/>
      <family val="2"/>
    </font>
    <font>
      <sz val="10"/>
      <color indexed="20"/>
      <name val="Arial"/>
      <family val="2"/>
    </font>
    <font>
      <sz val="8"/>
      <color indexed="20"/>
      <name val="Arial"/>
      <family val="2"/>
    </font>
    <font>
      <b/>
      <sz val="10"/>
      <color rgb="FFFA7D00"/>
      <name val="Arial"/>
      <family val="2"/>
    </font>
    <font>
      <b/>
      <sz val="11"/>
      <color indexed="52"/>
      <name val="Calibri"/>
      <family val="2"/>
    </font>
    <font>
      <b/>
      <sz val="10"/>
      <color indexed="52"/>
      <name val="Arial"/>
      <family val="2"/>
    </font>
    <font>
      <b/>
      <sz val="8"/>
      <color indexed="52"/>
      <name val="Arial"/>
      <family val="2"/>
    </font>
    <font>
      <b/>
      <sz val="10"/>
      <color theme="0"/>
      <name val="Arial"/>
      <family val="2"/>
    </font>
    <font>
      <b/>
      <sz val="11"/>
      <color indexed="9"/>
      <name val="Calibri"/>
      <family val="2"/>
    </font>
    <font>
      <b/>
      <sz val="10"/>
      <color indexed="9"/>
      <name val="Arial"/>
      <family val="2"/>
    </font>
    <font>
      <b/>
      <sz val="8"/>
      <color indexed="9"/>
      <name val="Arial"/>
      <family val="2"/>
    </font>
    <font>
      <sz val="10"/>
      <name val="Arial"/>
      <family val="2"/>
    </font>
    <font>
      <i/>
      <sz val="10"/>
      <color rgb="FF7F7F7F"/>
      <name val="Arial"/>
      <family val="2"/>
    </font>
    <font>
      <i/>
      <sz val="11"/>
      <color indexed="23"/>
      <name val="Calibri"/>
      <family val="2"/>
    </font>
    <font>
      <i/>
      <sz val="10"/>
      <color indexed="23"/>
      <name val="Arial"/>
      <family val="2"/>
    </font>
    <font>
      <i/>
      <sz val="8"/>
      <color indexed="23"/>
      <name val="Arial"/>
      <family val="2"/>
    </font>
    <font>
      <sz val="10"/>
      <color indexed="0"/>
      <name val="Arial"/>
      <family val="2"/>
    </font>
    <font>
      <sz val="10"/>
      <color rgb="FF006100"/>
      <name val="Arial"/>
      <family val="2"/>
    </font>
    <font>
      <sz val="11"/>
      <color indexed="17"/>
      <name val="Calibri"/>
      <family val="2"/>
    </font>
    <font>
      <sz val="10"/>
      <color indexed="17"/>
      <name val="Arial"/>
      <family val="2"/>
    </font>
    <font>
      <sz val="8"/>
      <color indexed="17"/>
      <name val="Arial"/>
      <family val="2"/>
    </font>
    <font>
      <b/>
      <sz val="15"/>
      <color theme="3"/>
      <name val="Arial"/>
      <family val="2"/>
    </font>
    <font>
      <b/>
      <sz val="15"/>
      <color indexed="56"/>
      <name val="Calibri"/>
      <family val="2"/>
    </font>
    <font>
      <b/>
      <sz val="15"/>
      <color indexed="44"/>
      <name val="Arial"/>
      <family val="2"/>
    </font>
    <font>
      <b/>
      <sz val="13"/>
      <color theme="3"/>
      <name val="Arial"/>
      <family val="2"/>
    </font>
    <font>
      <b/>
      <sz val="13"/>
      <color indexed="56"/>
      <name val="Calibri"/>
      <family val="2"/>
    </font>
    <font>
      <b/>
      <sz val="13"/>
      <color indexed="44"/>
      <name val="Arial"/>
      <family val="2"/>
    </font>
    <font>
      <b/>
      <sz val="11"/>
      <color theme="3"/>
      <name val="Arial"/>
      <family val="2"/>
    </font>
    <font>
      <b/>
      <sz val="11"/>
      <color indexed="56"/>
      <name val="Calibri"/>
      <family val="2"/>
    </font>
    <font>
      <b/>
      <sz val="11"/>
      <color indexed="44"/>
      <name val="Arial"/>
      <family val="2"/>
    </font>
    <font>
      <u/>
      <sz val="10"/>
      <color indexed="12"/>
      <name val="Arial"/>
      <family val="2"/>
    </font>
    <font>
      <u/>
      <sz val="10"/>
      <color theme="10"/>
      <name val="Arial"/>
      <family val="2"/>
    </font>
    <font>
      <b/>
      <u/>
      <sz val="8"/>
      <color indexed="56"/>
      <name val="Arial"/>
      <family val="2"/>
    </font>
    <font>
      <sz val="10"/>
      <color rgb="FF3F3F76"/>
      <name val="Arial"/>
      <family val="2"/>
    </font>
    <font>
      <sz val="11"/>
      <color indexed="62"/>
      <name val="Calibri"/>
      <family val="2"/>
    </font>
    <font>
      <sz val="10"/>
      <color indexed="62"/>
      <name val="Arial"/>
      <family val="2"/>
    </font>
    <font>
      <sz val="8"/>
      <color indexed="62"/>
      <name val="Arial"/>
      <family val="2"/>
    </font>
    <font>
      <sz val="10"/>
      <color rgb="FFFA7D00"/>
      <name val="Arial"/>
      <family val="2"/>
    </font>
    <font>
      <sz val="11"/>
      <color indexed="52"/>
      <name val="Calibri"/>
      <family val="2"/>
    </font>
    <font>
      <sz val="10"/>
      <color indexed="52"/>
      <name val="Arial"/>
      <family val="2"/>
    </font>
    <font>
      <sz val="8"/>
      <color indexed="52"/>
      <name val="Arial"/>
      <family val="2"/>
    </font>
    <font>
      <b/>
      <sz val="12"/>
      <name val="Arial"/>
      <family val="2"/>
    </font>
    <font>
      <sz val="10"/>
      <color rgb="FF9C6500"/>
      <name val="Arial"/>
      <family val="2"/>
    </font>
    <font>
      <sz val="11"/>
      <color indexed="60"/>
      <name val="Calibri"/>
      <family val="2"/>
    </font>
    <font>
      <sz val="10"/>
      <color indexed="60"/>
      <name val="Arial"/>
      <family val="2"/>
    </font>
    <font>
      <sz val="8"/>
      <color indexed="60"/>
      <name val="Arial"/>
      <family val="2"/>
    </font>
    <font>
      <b/>
      <sz val="10"/>
      <color rgb="FF3F3F3F"/>
      <name val="Arial"/>
      <family val="2"/>
    </font>
    <font>
      <b/>
      <sz val="11"/>
      <color indexed="63"/>
      <name val="Calibri"/>
      <family val="2"/>
    </font>
    <font>
      <b/>
      <sz val="10"/>
      <color indexed="63"/>
      <name val="Arial"/>
      <family val="2"/>
    </font>
    <font>
      <b/>
      <sz val="8"/>
      <color indexed="63"/>
      <name val="Arial"/>
      <family val="2"/>
    </font>
    <font>
      <b/>
      <sz val="14"/>
      <name val="Arial"/>
      <family val="2"/>
    </font>
    <font>
      <sz val="8"/>
      <color indexed="0"/>
      <name val="Times New Roman"/>
      <family val="1"/>
    </font>
    <font>
      <sz val="10"/>
      <color indexed="8"/>
      <name val="Times New Roman"/>
      <family val="1"/>
    </font>
    <font>
      <b/>
      <sz val="10"/>
      <color indexed="0"/>
      <name val="Times New Roman"/>
      <family val="1"/>
    </font>
    <font>
      <b/>
      <i/>
      <sz val="12"/>
      <color indexed="0"/>
      <name val="Arial"/>
      <family val="2"/>
    </font>
    <font>
      <b/>
      <sz val="10"/>
      <color indexed="8"/>
      <name val="Times New Roman"/>
      <family val="1"/>
    </font>
    <font>
      <b/>
      <sz val="18"/>
      <color indexed="56"/>
      <name val="Cambria"/>
      <family val="2"/>
    </font>
    <font>
      <b/>
      <sz val="18"/>
      <color indexed="44"/>
      <name val="Cambria"/>
      <family val="2"/>
    </font>
    <font>
      <b/>
      <sz val="10"/>
      <color theme="1"/>
      <name val="Arial"/>
      <family val="2"/>
    </font>
    <font>
      <b/>
      <sz val="11"/>
      <color indexed="8"/>
      <name val="Calibri"/>
      <family val="2"/>
    </font>
    <font>
      <b/>
      <sz val="10"/>
      <color indexed="8"/>
      <name val="Arial"/>
      <family val="2"/>
    </font>
    <font>
      <b/>
      <sz val="8"/>
      <color indexed="8"/>
      <name val="Arial"/>
      <family val="2"/>
    </font>
    <font>
      <sz val="10"/>
      <color rgb="FFFF0000"/>
      <name val="Arial"/>
      <family val="2"/>
    </font>
    <font>
      <sz val="11"/>
      <color indexed="10"/>
      <name val="Calibri"/>
      <family val="2"/>
    </font>
    <font>
      <sz val="10"/>
      <color indexed="10"/>
      <name val="Arial"/>
      <family val="2"/>
    </font>
    <font>
      <sz val="8"/>
      <color indexed="10"/>
      <name val="Arial"/>
      <family val="2"/>
    </font>
    <font>
      <sz val="8"/>
      <color indexed="8"/>
      <name val="Arial"/>
      <family val="2"/>
    </font>
    <font>
      <b/>
      <sz val="15"/>
      <color indexed="56"/>
      <name val="Arial"/>
      <family val="2"/>
    </font>
    <font>
      <b/>
      <sz val="13"/>
      <color indexed="56"/>
      <name val="Arial"/>
      <family val="2"/>
    </font>
    <font>
      <b/>
      <sz val="11"/>
      <color indexed="56"/>
      <name val="Arial"/>
      <family val="2"/>
    </font>
    <font>
      <sz val="10"/>
      <name val="MS Sans Serif"/>
      <family val="2"/>
    </font>
    <font>
      <sz val="11"/>
      <color theme="1"/>
      <name val="Calibri"/>
      <family val="2"/>
    </font>
    <font>
      <b/>
      <sz val="11"/>
      <color theme="1"/>
      <name val="Arial"/>
      <family val="2"/>
    </font>
    <font>
      <sz val="11"/>
      <color theme="1"/>
      <name val="Arial"/>
      <family val="2"/>
    </font>
    <font>
      <i/>
      <sz val="11"/>
      <color theme="1"/>
      <name val="Arial"/>
      <family val="2"/>
    </font>
    <font>
      <b/>
      <sz val="12"/>
      <color rgb="FFC00000"/>
      <name val="Arial"/>
      <family val="2"/>
    </font>
    <font>
      <b/>
      <u/>
      <sz val="11"/>
      <color theme="1"/>
      <name val="Arial"/>
      <family val="2"/>
    </font>
    <font>
      <b/>
      <sz val="16"/>
      <name val="Arial"/>
      <family val="2"/>
    </font>
    <font>
      <sz val="11"/>
      <name val="Arial"/>
      <family val="2"/>
    </font>
    <font>
      <b/>
      <sz val="11"/>
      <name val="Arial"/>
      <family val="2"/>
    </font>
    <font>
      <b/>
      <sz val="11"/>
      <color theme="0"/>
      <name val="Arial"/>
      <family val="2"/>
    </font>
    <font>
      <sz val="11"/>
      <color theme="0"/>
      <name val="Arial"/>
      <family val="2"/>
    </font>
    <font>
      <sz val="11"/>
      <color indexed="8"/>
      <name val="Arial"/>
      <family val="2"/>
    </font>
    <font>
      <b/>
      <sz val="11"/>
      <color indexed="42"/>
      <name val="Arial"/>
      <family val="2"/>
    </font>
    <font>
      <b/>
      <sz val="11"/>
      <color indexed="8"/>
      <name val="Arial"/>
      <family val="2"/>
    </font>
  </fonts>
  <fills count="6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1"/>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3"/>
      </patternFill>
    </fill>
    <fill>
      <patternFill patternType="solid">
        <fgColor indexed="9"/>
        <bgColor indexed="64"/>
      </patternFill>
    </fill>
    <fill>
      <patternFill patternType="solid">
        <fgColor theme="3" tint="0.79998168889431442"/>
        <bgColor indexed="64"/>
      </patternFill>
    </fill>
    <fill>
      <patternFill patternType="solid">
        <fgColor rgb="FF245898"/>
        <bgColor indexed="64"/>
      </patternFill>
    </fill>
    <fill>
      <patternFill patternType="solid">
        <fgColor rgb="FFEEF3F8"/>
        <bgColor indexed="64"/>
      </patternFill>
    </fill>
    <fill>
      <patternFill patternType="solid">
        <fgColor rgb="FFECF2F8"/>
        <bgColor indexed="64"/>
      </patternFill>
    </fill>
    <fill>
      <patternFill patternType="solid">
        <fgColor rgb="FFD8E3F0"/>
        <bgColor indexed="64"/>
      </patternFill>
    </fill>
    <fill>
      <patternFill patternType="solid">
        <fgColor theme="3" tint="0.59999389629810485"/>
        <bgColor indexed="64"/>
      </patternFill>
    </fill>
    <fill>
      <patternFill patternType="solid">
        <fgColor rgb="FF95B3D7"/>
        <bgColor indexed="64"/>
      </patternFill>
    </fill>
    <fill>
      <patternFill patternType="solid">
        <fgColor theme="0"/>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thick">
        <color indexed="41"/>
      </bottom>
      <diagonal/>
    </border>
    <border>
      <left/>
      <right/>
      <top/>
      <bottom style="medium">
        <color indexed="30"/>
      </bottom>
      <diagonal/>
    </border>
    <border>
      <left/>
      <right/>
      <top/>
      <bottom style="medium">
        <color indexed="4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4"/>
      </top>
      <bottom style="double">
        <color indexed="4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808">
    <xf numFmtId="0" fontId="0" fillId="0" borderId="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5" fillId="33" borderId="0" applyNumberFormat="0" applyBorder="0" applyAlignment="0" applyProtection="0"/>
    <xf numFmtId="0" fontId="6" fillId="34"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 fillId="35" borderId="0" applyNumberFormat="0" applyBorder="0" applyAlignment="0" applyProtection="0"/>
    <xf numFmtId="0" fontId="6" fillId="36"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 fillId="37" borderId="0" applyNumberFormat="0" applyBorder="0" applyAlignment="0" applyProtection="0"/>
    <xf numFmtId="0" fontId="6" fillId="3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5" fillId="39" borderId="0" applyNumberFormat="0" applyBorder="0" applyAlignment="0" applyProtection="0"/>
    <xf numFmtId="0" fontId="6" fillId="40"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5" fillId="41" borderId="0" applyNumberFormat="0" applyBorder="0" applyAlignment="0" applyProtection="0"/>
    <xf numFmtId="0" fontId="6" fillId="34"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5" fillId="36" borderId="0" applyNumberFormat="0" applyBorder="0" applyAlignment="0" applyProtection="0"/>
    <xf numFmtId="0" fontId="6" fillId="3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5" fillId="42" borderId="0" applyNumberFormat="0" applyBorder="0" applyAlignment="0" applyProtection="0"/>
    <xf numFmtId="0" fontId="6" fillId="3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5" fillId="43" borderId="0" applyNumberFormat="0" applyBorder="0" applyAlignment="0" applyProtection="0"/>
    <xf numFmtId="0" fontId="6" fillId="43"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5" fillId="44" borderId="0" applyNumberFormat="0" applyBorder="0" applyAlignment="0" applyProtection="0"/>
    <xf numFmtId="0" fontId="6" fillId="38"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5" fillId="39" borderId="0" applyNumberFormat="0" applyBorder="0" applyAlignment="0" applyProtection="0"/>
    <xf numFmtId="0" fontId="6" fillId="45"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5" fillId="42" borderId="0" applyNumberFormat="0" applyBorder="0" applyAlignment="0" applyProtection="0"/>
    <xf numFmtId="0" fontId="6" fillId="34"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5" fillId="46" borderId="0" applyNumberFormat="0" applyBorder="0" applyAlignment="0" applyProtection="0"/>
    <xf numFmtId="0" fontId="6" fillId="36"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8" fillId="47" borderId="0" applyNumberFormat="0" applyBorder="0" applyAlignment="0" applyProtection="0"/>
    <xf numFmtId="0" fontId="9" fillId="34" borderId="0" applyNumberFormat="0" applyBorder="0" applyAlignment="0" applyProtection="0"/>
    <xf numFmtId="0" fontId="10" fillId="34"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8" fillId="43" borderId="0" applyNumberFormat="0" applyBorder="0" applyAlignment="0" applyProtection="0"/>
    <xf numFmtId="0" fontId="9" fillId="43" borderId="0" applyNumberFormat="0" applyBorder="0" applyAlignment="0" applyProtection="0"/>
    <xf numFmtId="0" fontId="10" fillId="43"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8" fillId="44" borderId="0" applyNumberFormat="0" applyBorder="0" applyAlignment="0" applyProtection="0"/>
    <xf numFmtId="0" fontId="9" fillId="38" borderId="0" applyNumberFormat="0" applyBorder="0" applyAlignment="0" applyProtection="0"/>
    <xf numFmtId="0" fontId="10" fillId="38"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8" fillId="48" borderId="0" applyNumberFormat="0" applyBorder="0" applyAlignment="0" applyProtection="0"/>
    <xf numFmtId="0" fontId="9" fillId="45" borderId="0" applyNumberFormat="0" applyBorder="0" applyAlignment="0" applyProtection="0"/>
    <xf numFmtId="0" fontId="10" fillId="45"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8" fillId="49" borderId="0" applyNumberFormat="0" applyBorder="0" applyAlignment="0" applyProtection="0"/>
    <xf numFmtId="0" fontId="9" fillId="34" borderId="0" applyNumberFormat="0" applyBorder="0" applyAlignment="0" applyProtection="0"/>
    <xf numFmtId="0" fontId="10" fillId="34"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8" fillId="50" borderId="0" applyNumberFormat="0" applyBorder="0" applyAlignment="0" applyProtection="0"/>
    <xf numFmtId="0" fontId="9" fillId="36" borderId="0" applyNumberFormat="0" applyBorder="0" applyAlignment="0" applyProtection="0"/>
    <xf numFmtId="0" fontId="10" fillId="36" borderId="0" applyNumberFormat="0" applyBorder="0" applyAlignment="0" applyProtection="0"/>
    <xf numFmtId="0" fontId="7" fillId="3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8" fillId="51" borderId="0" applyNumberFormat="0" applyBorder="0" applyAlignment="0" applyProtection="0"/>
    <xf numFmtId="0" fontId="9" fillId="42" borderId="0" applyNumberFormat="0" applyBorder="0" applyAlignment="0" applyProtection="0"/>
    <xf numFmtId="0" fontId="10" fillId="42"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8" fillId="52" borderId="0" applyNumberFormat="0" applyBorder="0" applyAlignment="0" applyProtection="0"/>
    <xf numFmtId="0" fontId="9" fillId="52" borderId="0" applyNumberFormat="0" applyBorder="0" applyAlignment="0" applyProtection="0"/>
    <xf numFmtId="0" fontId="10" fillId="52"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8" fillId="53" borderId="0" applyNumberFormat="0" applyBorder="0" applyAlignment="0" applyProtection="0"/>
    <xf numFmtId="0" fontId="9" fillId="53" borderId="0" applyNumberFormat="0" applyBorder="0" applyAlignment="0" applyProtection="0"/>
    <xf numFmtId="0" fontId="10" fillId="53"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8" fillId="48" borderId="0" applyNumberFormat="0" applyBorder="0" applyAlignment="0" applyProtection="0"/>
    <xf numFmtId="0" fontId="9" fillId="54" borderId="0" applyNumberFormat="0" applyBorder="0" applyAlignment="0" applyProtection="0"/>
    <xf numFmtId="0" fontId="10" fillId="54"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8" fillId="49" borderId="0" applyNumberFormat="0" applyBorder="0" applyAlignment="0" applyProtection="0"/>
    <xf numFmtId="0" fontId="9" fillId="49" borderId="0" applyNumberFormat="0" applyBorder="0" applyAlignment="0" applyProtection="0"/>
    <xf numFmtId="0" fontId="10" fillId="49"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8" fillId="55" borderId="0" applyNumberFormat="0" applyBorder="0" applyAlignment="0" applyProtection="0"/>
    <xf numFmtId="0" fontId="9" fillId="55" borderId="0" applyNumberFormat="0" applyBorder="0" applyAlignment="0" applyProtection="0"/>
    <xf numFmtId="0" fontId="10" fillId="55" borderId="0" applyNumberFormat="0" applyBorder="0" applyAlignment="0" applyProtection="0"/>
    <xf numFmtId="0" fontId="7" fillId="29"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2" fillId="35" borderId="0" applyNumberFormat="0" applyBorder="0" applyAlignment="0" applyProtection="0"/>
    <xf numFmtId="0" fontId="13" fillId="35" borderId="0" applyNumberFormat="0" applyBorder="0" applyAlignment="0" applyProtection="0"/>
    <xf numFmtId="0" fontId="14" fillId="35" borderId="0" applyNumberFormat="0" applyBorder="0" applyAlignment="0" applyProtection="0"/>
    <xf numFmtId="0" fontId="11" fillId="3" borderId="0" applyNumberFormat="0" applyBorder="0" applyAlignment="0" applyProtection="0"/>
    <xf numFmtId="0" fontId="15" fillId="6" borderId="4" applyNumberFormat="0" applyAlignment="0" applyProtection="0"/>
    <xf numFmtId="0" fontId="15" fillId="6" borderId="4" applyNumberFormat="0" applyAlignment="0" applyProtection="0"/>
    <xf numFmtId="0" fontId="16" fillId="45" borderId="10" applyNumberFormat="0" applyAlignment="0" applyProtection="0"/>
    <xf numFmtId="0" fontId="17" fillId="40" borderId="10" applyNumberFormat="0" applyAlignment="0" applyProtection="0"/>
    <xf numFmtId="0" fontId="18" fillId="40" borderId="10" applyNumberFormat="0" applyAlignment="0" applyProtection="0"/>
    <xf numFmtId="0" fontId="15" fillId="6" borderId="4" applyNumberFormat="0" applyAlignment="0" applyProtection="0"/>
    <xf numFmtId="0" fontId="19" fillId="7" borderId="7" applyNumberFormat="0" applyAlignment="0" applyProtection="0"/>
    <xf numFmtId="0" fontId="19" fillId="7" borderId="7" applyNumberFormat="0" applyAlignment="0" applyProtection="0"/>
    <xf numFmtId="0" fontId="20" fillId="56" borderId="11" applyNumberFormat="0" applyAlignment="0" applyProtection="0"/>
    <xf numFmtId="0" fontId="21" fillId="56" borderId="11" applyNumberFormat="0" applyAlignment="0" applyProtection="0"/>
    <xf numFmtId="0" fontId="22" fillId="56" borderId="11" applyNumberFormat="0" applyAlignment="0" applyProtection="0"/>
    <xf numFmtId="0" fontId="19" fillId="7" borderId="7" applyNumberFormat="0" applyAlignment="0" applyProtection="0"/>
    <xf numFmtId="43"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4" fillId="0" borderId="0" applyNumberFormat="0" applyFill="0" applyBorder="0" applyAlignment="0" applyProtection="0"/>
    <xf numFmtId="164" fontId="28" fillId="0" borderId="0"/>
    <xf numFmtId="165" fontId="28" fillId="0" borderId="0"/>
    <xf numFmtId="166" fontId="28" fillId="0" borderId="0"/>
    <xf numFmtId="0" fontId="29" fillId="2" borderId="0" applyNumberFormat="0" applyBorder="0" applyAlignment="0" applyProtection="0"/>
    <xf numFmtId="0" fontId="29" fillId="2" borderId="0" applyNumberFormat="0" applyBorder="0" applyAlignment="0" applyProtection="0"/>
    <xf numFmtId="0" fontId="30" fillId="37" borderId="0" applyNumberFormat="0" applyBorder="0" applyAlignment="0" applyProtection="0"/>
    <xf numFmtId="0" fontId="31" fillId="34" borderId="0" applyNumberFormat="0" applyBorder="0" applyAlignment="0" applyProtection="0"/>
    <xf numFmtId="0" fontId="32" fillId="34" borderId="0" applyNumberFormat="0" applyBorder="0" applyAlignment="0" applyProtection="0"/>
    <xf numFmtId="0" fontId="29" fillId="2" borderId="0" applyNumberFormat="0" applyBorder="0" applyAlignment="0" applyProtection="0"/>
    <xf numFmtId="0" fontId="33" fillId="0" borderId="1" applyNumberFormat="0" applyFill="0" applyAlignment="0" applyProtection="0"/>
    <xf numFmtId="0" fontId="33" fillId="0" borderId="1" applyNumberFormat="0" applyFill="0" applyAlignment="0" applyProtection="0"/>
    <xf numFmtId="0" fontId="34" fillId="0" borderId="12"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3" fillId="0" borderId="1" applyNumberFormat="0" applyFill="0" applyAlignment="0" applyProtection="0"/>
    <xf numFmtId="0" fontId="36" fillId="0" borderId="2" applyNumberFormat="0" applyFill="0" applyAlignment="0" applyProtection="0"/>
    <xf numFmtId="0" fontId="36" fillId="0" borderId="2"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15" applyNumberFormat="0" applyFill="0" applyAlignment="0" applyProtection="0"/>
    <xf numFmtId="0" fontId="36" fillId="0" borderId="2" applyNumberFormat="0" applyFill="0" applyAlignment="0" applyProtection="0"/>
    <xf numFmtId="0" fontId="39" fillId="0" borderId="3" applyNumberFormat="0" applyFill="0" applyAlignment="0" applyProtection="0"/>
    <xf numFmtId="0" fontId="39" fillId="0" borderId="3" applyNumberFormat="0" applyFill="0" applyAlignment="0" applyProtection="0"/>
    <xf numFmtId="0" fontId="40" fillId="0" borderId="16" applyNumberFormat="0" applyFill="0" applyAlignment="0" applyProtection="0"/>
    <xf numFmtId="0" fontId="41" fillId="0" borderId="17" applyNumberFormat="0" applyFill="0" applyAlignment="0" applyProtection="0"/>
    <xf numFmtId="0" fontId="41" fillId="0" borderId="17" applyNumberFormat="0" applyFill="0" applyAlignment="0" applyProtection="0"/>
    <xf numFmtId="0" fontId="39" fillId="0" borderId="3"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9"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xf numFmtId="0" fontId="44" fillId="0" borderId="0" applyFill="0" applyBorder="0">
      <alignment horizontal="left" vertical="center"/>
      <protection locked="0"/>
    </xf>
    <xf numFmtId="0" fontId="45" fillId="5" borderId="4" applyNumberFormat="0" applyAlignment="0" applyProtection="0"/>
    <xf numFmtId="0" fontId="45" fillId="5" borderId="4" applyNumberFormat="0" applyAlignment="0" applyProtection="0"/>
    <xf numFmtId="0" fontId="46" fillId="36" borderId="10" applyNumberFormat="0" applyAlignment="0" applyProtection="0"/>
    <xf numFmtId="0" fontId="47" fillId="36" borderId="10" applyNumberFormat="0" applyAlignment="0" applyProtection="0"/>
    <xf numFmtId="0" fontId="48" fillId="36" borderId="10" applyNumberFormat="0" applyAlignment="0" applyProtection="0"/>
    <xf numFmtId="0" fontId="45" fillId="5" borderId="4" applyNumberFormat="0" applyAlignment="0" applyProtection="0"/>
    <xf numFmtId="0" fontId="49" fillId="0" borderId="6" applyNumberFormat="0" applyFill="0" applyAlignment="0" applyProtection="0"/>
    <xf numFmtId="0" fontId="49" fillId="0" borderId="6" applyNumberFormat="0" applyFill="0" applyAlignment="0" applyProtection="0"/>
    <xf numFmtId="0" fontId="50" fillId="0" borderId="18" applyNumberFormat="0" applyFill="0" applyAlignment="0" applyProtection="0"/>
    <xf numFmtId="0" fontId="51" fillId="0" borderId="18" applyNumberFormat="0" applyFill="0" applyAlignment="0" applyProtection="0"/>
    <xf numFmtId="0" fontId="52" fillId="0" borderId="18" applyNumberFormat="0" applyFill="0" applyAlignment="0" applyProtection="0"/>
    <xf numFmtId="0" fontId="49" fillId="0" borderId="6" applyNumberFormat="0" applyFill="0" applyAlignment="0" applyProtection="0"/>
    <xf numFmtId="0" fontId="53" fillId="0" borderId="0" applyFill="0" applyBorder="0">
      <alignment horizontal="left" vertical="center"/>
    </xf>
    <xf numFmtId="0" fontId="53" fillId="0" borderId="0" applyFill="0" applyBorder="0">
      <alignment horizontal="left" vertical="center"/>
    </xf>
    <xf numFmtId="0" fontId="54" fillId="4" borderId="0" applyNumberFormat="0" applyBorder="0" applyAlignment="0" applyProtection="0"/>
    <xf numFmtId="0" fontId="54" fillId="4" borderId="0" applyNumberFormat="0" applyBorder="0" applyAlignment="0" applyProtection="0"/>
    <xf numFmtId="0" fontId="55" fillId="57" borderId="0" applyNumberFormat="0" applyBorder="0" applyAlignment="0" applyProtection="0"/>
    <xf numFmtId="0" fontId="56" fillId="36" borderId="0" applyNumberFormat="0" applyBorder="0" applyAlignment="0" applyProtection="0"/>
    <xf numFmtId="0" fontId="57" fillId="36" borderId="0" applyNumberFormat="0" applyBorder="0" applyAlignment="0" applyProtection="0"/>
    <xf numFmtId="0" fontId="54" fillId="4"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4" fillId="0" borderId="0"/>
    <xf numFmtId="0" fontId="4" fillId="0" borderId="0"/>
    <xf numFmtId="0" fontId="23" fillId="0" borderId="0"/>
    <xf numFmtId="0" fontId="23" fillId="0" borderId="0"/>
    <xf numFmtId="0" fontId="4" fillId="0" borderId="0"/>
    <xf numFmtId="0" fontId="4" fillId="0" borderId="0"/>
    <xf numFmtId="0" fontId="23"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xf numFmtId="0" fontId="4" fillId="0" borderId="0"/>
    <xf numFmtId="0" fontId="23" fillId="0" borderId="0"/>
    <xf numFmtId="0" fontId="23"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4" fillId="0" borderId="0"/>
    <xf numFmtId="0" fontId="4" fillId="0" borderId="0"/>
    <xf numFmtId="0" fontId="23"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4" fillId="0" borderId="0"/>
    <xf numFmtId="0" fontId="4" fillId="0" borderId="0"/>
    <xf numFmtId="0" fontId="4" fillId="0" borderId="0"/>
    <xf numFmtId="0" fontId="23" fillId="0" borderId="0"/>
    <xf numFmtId="0" fontId="23"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4" fillId="0" borderId="0"/>
    <xf numFmtId="0" fontId="4" fillId="0" borderId="0"/>
    <xf numFmtId="0" fontId="23"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6" fillId="38" borderId="19" applyNumberFormat="0" applyFont="0" applyAlignment="0" applyProtection="0"/>
    <xf numFmtId="0" fontId="23" fillId="38" borderId="19" applyNumberFormat="0" applyFont="0" applyAlignment="0" applyProtection="0"/>
    <xf numFmtId="0" fontId="23" fillId="38" borderId="19"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58" fillId="6" borderId="5" applyNumberFormat="0" applyAlignment="0" applyProtection="0"/>
    <xf numFmtId="0" fontId="58" fillId="6" borderId="5" applyNumberFormat="0" applyAlignment="0" applyProtection="0"/>
    <xf numFmtId="0" fontId="59" fillId="45" borderId="20" applyNumberFormat="0" applyAlignment="0" applyProtection="0"/>
    <xf numFmtId="0" fontId="60" fillId="40" borderId="20" applyNumberFormat="0" applyAlignment="0" applyProtection="0"/>
    <xf numFmtId="0" fontId="61" fillId="40" borderId="20" applyNumberFormat="0" applyAlignment="0" applyProtection="0"/>
    <xf numFmtId="0" fontId="58" fillId="6" borderId="5" applyNumberFormat="0" applyAlignment="0" applyProtection="0"/>
    <xf numFmtId="9" fontId="23" fillId="0" borderId="0" applyFont="0" applyFill="0" applyBorder="0" applyAlignment="0" applyProtection="0"/>
    <xf numFmtId="0" fontId="62" fillId="0" borderId="0" applyFill="0" applyBorder="0">
      <alignment horizontal="left" vertical="center"/>
    </xf>
    <xf numFmtId="0" fontId="28" fillId="0" borderId="0"/>
    <xf numFmtId="0" fontId="63" fillId="0" borderId="0"/>
    <xf numFmtId="0" fontId="64" fillId="0" borderId="0" applyNumberFormat="0" applyBorder="0" applyAlignment="0"/>
    <xf numFmtId="0" fontId="65" fillId="0" borderId="0"/>
    <xf numFmtId="0" fontId="66" fillId="0" borderId="0"/>
    <xf numFmtId="0" fontId="64" fillId="0" borderId="0" applyNumberFormat="0" applyBorder="0" applyAlignment="0"/>
    <xf numFmtId="0" fontId="67" fillId="0" borderId="0" applyNumberFormat="0" applyBorder="0" applyAlignment="0"/>
    <xf numFmtId="0" fontId="3" fillId="0" borderId="0" applyNumberFormat="0" applyFill="0" applyBorder="0" applyAlignment="0" applyProtection="0"/>
    <xf numFmtId="0" fontId="3"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3" fillId="0" borderId="0" applyNumberFormat="0" applyFill="0" applyBorder="0" applyAlignment="0" applyProtection="0"/>
    <xf numFmtId="0" fontId="70" fillId="0" borderId="9" applyNumberFormat="0" applyFill="0" applyAlignment="0" applyProtection="0"/>
    <xf numFmtId="0" fontId="70" fillId="0" borderId="9" applyNumberFormat="0" applyFill="0" applyAlignment="0" applyProtection="0"/>
    <xf numFmtId="0" fontId="71" fillId="0" borderId="21" applyNumberFormat="0" applyFill="0" applyAlignment="0" applyProtection="0"/>
    <xf numFmtId="0" fontId="72" fillId="0" borderId="22" applyNumberFormat="0" applyFill="0" applyAlignment="0" applyProtection="0"/>
    <xf numFmtId="0" fontId="73" fillId="0" borderId="22" applyNumberFormat="0" applyFill="0" applyAlignment="0" applyProtection="0"/>
    <xf numFmtId="0" fontId="70" fillId="0" borderId="9"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4" fillId="0" borderId="0" applyNumberFormat="0" applyFill="0" applyBorder="0" applyAlignment="0" applyProtection="0"/>
    <xf numFmtId="0" fontId="1" fillId="0" borderId="0"/>
    <xf numFmtId="0" fontId="5" fillId="33" borderId="0" applyNumberFormat="0" applyBorder="0" applyAlignment="0" applyProtection="0"/>
    <xf numFmtId="0" fontId="6" fillId="33" borderId="0" applyNumberFormat="0" applyBorder="0" applyAlignment="0" applyProtection="0"/>
    <xf numFmtId="0" fontId="5" fillId="33"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35" borderId="0" applyNumberFormat="0" applyBorder="0" applyAlignment="0" applyProtection="0"/>
    <xf numFmtId="0" fontId="6" fillId="35" borderId="0" applyNumberFormat="0" applyBorder="0" applyAlignment="0" applyProtection="0"/>
    <xf numFmtId="0" fontId="5" fillId="35" borderId="0" applyNumberFormat="0" applyBorder="0" applyAlignment="0" applyProtection="0"/>
    <xf numFmtId="0" fontId="78" fillId="36" borderId="0" applyNumberFormat="0" applyBorder="0" applyAlignment="0" applyProtection="0"/>
    <xf numFmtId="0" fontId="6" fillId="36" borderId="0" applyNumberFormat="0" applyBorder="0" applyAlignment="0" applyProtection="0"/>
    <xf numFmtId="0" fontId="78" fillId="36" borderId="0" applyNumberFormat="0" applyBorder="0" applyAlignment="0" applyProtection="0"/>
    <xf numFmtId="0" fontId="5" fillId="37" borderId="0" applyNumberFormat="0" applyBorder="0" applyAlignment="0" applyProtection="0"/>
    <xf numFmtId="0" fontId="6" fillId="37" borderId="0" applyNumberFormat="0" applyBorder="0" applyAlignment="0" applyProtection="0"/>
    <xf numFmtId="0" fontId="5" fillId="37" borderId="0" applyNumberFormat="0" applyBorder="0" applyAlignment="0" applyProtection="0"/>
    <xf numFmtId="0" fontId="78" fillId="38" borderId="0" applyNumberFormat="0" applyBorder="0" applyAlignment="0" applyProtection="0"/>
    <xf numFmtId="0" fontId="6" fillId="38" borderId="0" applyNumberFormat="0" applyBorder="0" applyAlignment="0" applyProtection="0"/>
    <xf numFmtId="0" fontId="78" fillId="38" borderId="0" applyNumberFormat="0" applyBorder="0" applyAlignment="0" applyProtection="0"/>
    <xf numFmtId="0" fontId="5" fillId="39" borderId="0" applyNumberFormat="0" applyBorder="0" applyAlignment="0" applyProtection="0"/>
    <xf numFmtId="0" fontId="6" fillId="39" borderId="0" applyNumberFormat="0" applyBorder="0" applyAlignment="0" applyProtection="0"/>
    <xf numFmtId="0" fontId="5" fillId="39" borderId="0" applyNumberFormat="0" applyBorder="0" applyAlignment="0" applyProtection="0"/>
    <xf numFmtId="0" fontId="78" fillId="40" borderId="0" applyNumberFormat="0" applyBorder="0" applyAlignment="0" applyProtection="0"/>
    <xf numFmtId="0" fontId="6" fillId="40" borderId="0" applyNumberFormat="0" applyBorder="0" applyAlignment="0" applyProtection="0"/>
    <xf numFmtId="0" fontId="78" fillId="40" borderId="0" applyNumberFormat="0" applyBorder="0" applyAlignment="0" applyProtection="0"/>
    <xf numFmtId="0" fontId="5" fillId="41" borderId="0" applyNumberFormat="0" applyBorder="0" applyAlignment="0" applyProtection="0"/>
    <xf numFmtId="0" fontId="6" fillId="41" borderId="0" applyNumberFormat="0" applyBorder="0" applyAlignment="0" applyProtection="0"/>
    <xf numFmtId="0" fontId="5" fillId="41"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36" borderId="0" applyNumberFormat="0" applyBorder="0" applyAlignment="0" applyProtection="0"/>
    <xf numFmtId="0" fontId="6" fillId="36" borderId="0" applyNumberFormat="0" applyBorder="0" applyAlignment="0" applyProtection="0"/>
    <xf numFmtId="0" fontId="5" fillId="36" borderId="0" applyNumberFormat="0" applyBorder="0" applyAlignment="0" applyProtection="0"/>
    <xf numFmtId="0" fontId="78" fillId="36" borderId="0" applyNumberFormat="0" applyBorder="0" applyAlignment="0" applyProtection="0"/>
    <xf numFmtId="0" fontId="6" fillId="36" borderId="0" applyNumberFormat="0" applyBorder="0" applyAlignment="0" applyProtection="0"/>
    <xf numFmtId="0" fontId="78" fillId="36" borderId="0" applyNumberFormat="0" applyBorder="0" applyAlignment="0" applyProtection="0"/>
    <xf numFmtId="0" fontId="5" fillId="42" borderId="0" applyNumberFormat="0" applyBorder="0" applyAlignment="0" applyProtection="0"/>
    <xf numFmtId="0" fontId="6" fillId="42" borderId="0" applyNumberFormat="0" applyBorder="0" applyAlignment="0" applyProtection="0"/>
    <xf numFmtId="0" fontId="5" fillId="42"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43" borderId="0" applyNumberFormat="0" applyBorder="0" applyAlignment="0" applyProtection="0"/>
    <xf numFmtId="0" fontId="6" fillId="43" borderId="0" applyNumberFormat="0" applyBorder="0" applyAlignment="0" applyProtection="0"/>
    <xf numFmtId="0" fontId="5" fillId="43" borderId="0" applyNumberFormat="0" applyBorder="0" applyAlignment="0" applyProtection="0"/>
    <xf numFmtId="0" fontId="78" fillId="43" borderId="0" applyNumberFormat="0" applyBorder="0" applyAlignment="0" applyProtection="0"/>
    <xf numFmtId="0" fontId="6" fillId="43" borderId="0" applyNumberFormat="0" applyBorder="0" applyAlignment="0" applyProtection="0"/>
    <xf numFmtId="0" fontId="78" fillId="43" borderId="0" applyNumberFormat="0" applyBorder="0" applyAlignment="0" applyProtection="0"/>
    <xf numFmtId="0" fontId="5" fillId="44" borderId="0" applyNumberFormat="0" applyBorder="0" applyAlignment="0" applyProtection="0"/>
    <xf numFmtId="0" fontId="6" fillId="44" borderId="0" applyNumberFormat="0" applyBorder="0" applyAlignment="0" applyProtection="0"/>
    <xf numFmtId="0" fontId="5" fillId="44" borderId="0" applyNumberFormat="0" applyBorder="0" applyAlignment="0" applyProtection="0"/>
    <xf numFmtId="0" fontId="78" fillId="38" borderId="0" applyNumberFormat="0" applyBorder="0" applyAlignment="0" applyProtection="0"/>
    <xf numFmtId="0" fontId="6" fillId="38" borderId="0" applyNumberFormat="0" applyBorder="0" applyAlignment="0" applyProtection="0"/>
    <xf numFmtId="0" fontId="78" fillId="38" borderId="0" applyNumberFormat="0" applyBorder="0" applyAlignment="0" applyProtection="0"/>
    <xf numFmtId="0" fontId="5" fillId="39" borderId="0" applyNumberFormat="0" applyBorder="0" applyAlignment="0" applyProtection="0"/>
    <xf numFmtId="0" fontId="6" fillId="39" borderId="0" applyNumberFormat="0" applyBorder="0" applyAlignment="0" applyProtection="0"/>
    <xf numFmtId="0" fontId="5" fillId="39" borderId="0" applyNumberFormat="0" applyBorder="0" applyAlignment="0" applyProtection="0"/>
    <xf numFmtId="0" fontId="78" fillId="45" borderId="0" applyNumberFormat="0" applyBorder="0" applyAlignment="0" applyProtection="0"/>
    <xf numFmtId="0" fontId="6" fillId="45" borderId="0" applyNumberFormat="0" applyBorder="0" applyAlignment="0" applyProtection="0"/>
    <xf numFmtId="0" fontId="78" fillId="45" borderId="0" applyNumberFormat="0" applyBorder="0" applyAlignment="0" applyProtection="0"/>
    <xf numFmtId="0" fontId="5" fillId="42" borderId="0" applyNumberFormat="0" applyBorder="0" applyAlignment="0" applyProtection="0"/>
    <xf numFmtId="0" fontId="6" fillId="42" borderId="0" applyNumberFormat="0" applyBorder="0" applyAlignment="0" applyProtection="0"/>
    <xf numFmtId="0" fontId="5" fillId="42"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46" borderId="0" applyNumberFormat="0" applyBorder="0" applyAlignment="0" applyProtection="0"/>
    <xf numFmtId="0" fontId="6" fillId="46" borderId="0" applyNumberFormat="0" applyBorder="0" applyAlignment="0" applyProtection="0"/>
    <xf numFmtId="0" fontId="5" fillId="46" borderId="0" applyNumberFormat="0" applyBorder="0" applyAlignment="0" applyProtection="0"/>
    <xf numFmtId="0" fontId="78" fillId="36" borderId="0" applyNumberFormat="0" applyBorder="0" applyAlignment="0" applyProtection="0"/>
    <xf numFmtId="0" fontId="6" fillId="36" borderId="0" applyNumberFormat="0" applyBorder="0" applyAlignment="0" applyProtection="0"/>
    <xf numFmtId="0" fontId="78" fillId="36" borderId="0" applyNumberFormat="0" applyBorder="0" applyAlignment="0" applyProtection="0"/>
    <xf numFmtId="0" fontId="8" fillId="47" borderId="0" applyNumberFormat="0" applyBorder="0" applyAlignment="0" applyProtection="0"/>
    <xf numFmtId="0" fontId="9" fillId="47" borderId="0" applyNumberFormat="0" applyBorder="0" applyAlignment="0" applyProtection="0"/>
    <xf numFmtId="0" fontId="8" fillId="47"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8" fillId="43" borderId="0" applyNumberFormat="0" applyBorder="0" applyAlignment="0" applyProtection="0"/>
    <xf numFmtId="0" fontId="9" fillId="43" borderId="0" applyNumberFormat="0" applyBorder="0" applyAlignment="0" applyProtection="0"/>
    <xf numFmtId="0" fontId="8" fillId="43" borderId="0" applyNumberFormat="0" applyBorder="0" applyAlignment="0" applyProtection="0"/>
    <xf numFmtId="0" fontId="10" fillId="43" borderId="0" applyNumberFormat="0" applyBorder="0" applyAlignment="0" applyProtection="0"/>
    <xf numFmtId="0" fontId="9" fillId="43" borderId="0" applyNumberFormat="0" applyBorder="0" applyAlignment="0" applyProtection="0"/>
    <xf numFmtId="0" fontId="8" fillId="44" borderId="0" applyNumberFormat="0" applyBorder="0" applyAlignment="0" applyProtection="0"/>
    <xf numFmtId="0" fontId="9" fillId="44" borderId="0" applyNumberFormat="0" applyBorder="0" applyAlignment="0" applyProtection="0"/>
    <xf numFmtId="0" fontId="8" fillId="44" borderId="0" applyNumberFormat="0" applyBorder="0" applyAlignment="0" applyProtection="0"/>
    <xf numFmtId="0" fontId="10" fillId="38" borderId="0" applyNumberFormat="0" applyBorder="0" applyAlignment="0" applyProtection="0"/>
    <xf numFmtId="0" fontId="9" fillId="38" borderId="0" applyNumberFormat="0" applyBorder="0" applyAlignment="0" applyProtection="0"/>
    <xf numFmtId="0" fontId="8" fillId="48" borderId="0" applyNumberFormat="0" applyBorder="0" applyAlignment="0" applyProtection="0"/>
    <xf numFmtId="0" fontId="9" fillId="48" borderId="0" applyNumberFormat="0" applyBorder="0" applyAlignment="0" applyProtection="0"/>
    <xf numFmtId="0" fontId="8" fillId="48" borderId="0" applyNumberFormat="0" applyBorder="0" applyAlignment="0" applyProtection="0"/>
    <xf numFmtId="0" fontId="10" fillId="45" borderId="0" applyNumberFormat="0" applyBorder="0" applyAlignment="0" applyProtection="0"/>
    <xf numFmtId="0" fontId="9" fillId="45" borderId="0" applyNumberFormat="0" applyBorder="0" applyAlignment="0" applyProtection="0"/>
    <xf numFmtId="0" fontId="8" fillId="49" borderId="0" applyNumberFormat="0" applyBorder="0" applyAlignment="0" applyProtection="0"/>
    <xf numFmtId="0" fontId="9" fillId="49" borderId="0" applyNumberFormat="0" applyBorder="0" applyAlignment="0" applyProtection="0"/>
    <xf numFmtId="0" fontId="8" fillId="49"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8" fillId="50" borderId="0" applyNumberFormat="0" applyBorder="0" applyAlignment="0" applyProtection="0"/>
    <xf numFmtId="0" fontId="9" fillId="50" borderId="0" applyNumberFormat="0" applyBorder="0" applyAlignment="0" applyProtection="0"/>
    <xf numFmtId="0" fontId="8" fillId="50" borderId="0" applyNumberFormat="0" applyBorder="0" applyAlignment="0" applyProtection="0"/>
    <xf numFmtId="0" fontId="10" fillId="36" borderId="0" applyNumberFormat="0" applyBorder="0" applyAlignment="0" applyProtection="0"/>
    <xf numFmtId="0" fontId="9" fillId="36" borderId="0" applyNumberFormat="0" applyBorder="0" applyAlignment="0" applyProtection="0"/>
    <xf numFmtId="0" fontId="8" fillId="51" borderId="0" applyNumberFormat="0" applyBorder="0" applyAlignment="0" applyProtection="0"/>
    <xf numFmtId="0" fontId="9" fillId="51" borderId="0" applyNumberFormat="0" applyBorder="0" applyAlignment="0" applyProtection="0"/>
    <xf numFmtId="0" fontId="8" fillId="51" borderId="0" applyNumberFormat="0" applyBorder="0" applyAlignment="0" applyProtection="0"/>
    <xf numFmtId="0" fontId="2" fillId="9" borderId="0" applyNumberFormat="0" applyBorder="0" applyAlignment="0" applyProtection="0"/>
    <xf numFmtId="0" fontId="9" fillId="42" borderId="0" applyNumberFormat="0" applyBorder="0" applyAlignment="0" applyProtection="0"/>
    <xf numFmtId="0" fontId="8" fillId="52" borderId="0" applyNumberFormat="0" applyBorder="0" applyAlignment="0" applyProtection="0"/>
    <xf numFmtId="0" fontId="9" fillId="52" borderId="0" applyNumberFormat="0" applyBorder="0" applyAlignment="0" applyProtection="0"/>
    <xf numFmtId="0" fontId="8" fillId="52" borderId="0" applyNumberFormat="0" applyBorder="0" applyAlignment="0" applyProtection="0"/>
    <xf numFmtId="0" fontId="2" fillId="13" borderId="0" applyNumberFormat="0" applyBorder="0" applyAlignment="0" applyProtection="0"/>
    <xf numFmtId="0" fontId="9" fillId="52" borderId="0" applyNumberFormat="0" applyBorder="0" applyAlignment="0" applyProtection="0"/>
    <xf numFmtId="0" fontId="8" fillId="53" borderId="0" applyNumberFormat="0" applyBorder="0" applyAlignment="0" applyProtection="0"/>
    <xf numFmtId="0" fontId="9" fillId="53" borderId="0" applyNumberFormat="0" applyBorder="0" applyAlignment="0" applyProtection="0"/>
    <xf numFmtId="0" fontId="8" fillId="53" borderId="0" applyNumberFormat="0" applyBorder="0" applyAlignment="0" applyProtection="0"/>
    <xf numFmtId="0" fontId="10" fillId="53" borderId="0" applyNumberFormat="0" applyBorder="0" applyAlignment="0" applyProtection="0"/>
    <xf numFmtId="0" fontId="9" fillId="53" borderId="0" applyNumberFormat="0" applyBorder="0" applyAlignment="0" applyProtection="0"/>
    <xf numFmtId="0" fontId="8" fillId="48" borderId="0" applyNumberFormat="0" applyBorder="0" applyAlignment="0" applyProtection="0"/>
    <xf numFmtId="0" fontId="9" fillId="48" borderId="0" applyNumberFormat="0" applyBorder="0" applyAlignment="0" applyProtection="0"/>
    <xf numFmtId="0" fontId="8" fillId="48" borderId="0" applyNumberFormat="0" applyBorder="0" applyAlignment="0" applyProtection="0"/>
    <xf numFmtId="0" fontId="10" fillId="54" borderId="0" applyNumberFormat="0" applyBorder="0" applyAlignment="0" applyProtection="0"/>
    <xf numFmtId="0" fontId="9" fillId="54" borderId="0" applyNumberFormat="0" applyBorder="0" applyAlignment="0" applyProtection="0"/>
    <xf numFmtId="0" fontId="8" fillId="49" borderId="0" applyNumberFormat="0" applyBorder="0" applyAlignment="0" applyProtection="0"/>
    <xf numFmtId="0" fontId="9" fillId="49" borderId="0" applyNumberFormat="0" applyBorder="0" applyAlignment="0" applyProtection="0"/>
    <xf numFmtId="0" fontId="8" fillId="49" borderId="0" applyNumberFormat="0" applyBorder="0" applyAlignment="0" applyProtection="0"/>
    <xf numFmtId="0" fontId="10" fillId="49" borderId="0" applyNumberFormat="0" applyBorder="0" applyAlignment="0" applyProtection="0"/>
    <xf numFmtId="0" fontId="9" fillId="49" borderId="0" applyNumberFormat="0" applyBorder="0" applyAlignment="0" applyProtection="0"/>
    <xf numFmtId="0" fontId="8" fillId="55" borderId="0" applyNumberFormat="0" applyBorder="0" applyAlignment="0" applyProtection="0"/>
    <xf numFmtId="0" fontId="9" fillId="55" borderId="0" applyNumberFormat="0" applyBorder="0" applyAlignment="0" applyProtection="0"/>
    <xf numFmtId="0" fontId="8" fillId="55" borderId="0" applyNumberFormat="0" applyBorder="0" applyAlignment="0" applyProtection="0"/>
    <xf numFmtId="0" fontId="10" fillId="55" borderId="0" applyNumberFormat="0" applyBorder="0" applyAlignment="0" applyProtection="0"/>
    <xf numFmtId="0" fontId="9" fillId="55" borderId="0" applyNumberFormat="0" applyBorder="0" applyAlignment="0" applyProtection="0"/>
    <xf numFmtId="0" fontId="12" fillId="35" borderId="0" applyNumberFormat="0" applyBorder="0" applyAlignment="0" applyProtection="0"/>
    <xf numFmtId="0" fontId="13" fillId="35" borderId="0" applyNumberFormat="0" applyBorder="0" applyAlignment="0" applyProtection="0"/>
    <xf numFmtId="0" fontId="12" fillId="35" borderId="0" applyNumberFormat="0" applyBorder="0" applyAlignment="0" applyProtection="0"/>
    <xf numFmtId="0" fontId="14" fillId="35" borderId="0" applyNumberFormat="0" applyBorder="0" applyAlignment="0" applyProtection="0"/>
    <xf numFmtId="0" fontId="13" fillId="35" borderId="0" applyNumberFormat="0" applyBorder="0" applyAlignment="0" applyProtection="0"/>
    <xf numFmtId="0" fontId="16" fillId="45" borderId="10" applyNumberFormat="0" applyAlignment="0" applyProtection="0"/>
    <xf numFmtId="0" fontId="17" fillId="45" borderId="10" applyNumberFormat="0" applyAlignment="0" applyProtection="0"/>
    <xf numFmtId="0" fontId="16" fillId="45" borderId="10" applyNumberFormat="0" applyAlignment="0" applyProtection="0"/>
    <xf numFmtId="0" fontId="18" fillId="40" borderId="10" applyNumberFormat="0" applyAlignment="0" applyProtection="0"/>
    <xf numFmtId="0" fontId="17" fillId="40" borderId="10" applyNumberFormat="0" applyAlignment="0" applyProtection="0"/>
    <xf numFmtId="0" fontId="20" fillId="56" borderId="11" applyNumberFormat="0" applyAlignment="0" applyProtection="0"/>
    <xf numFmtId="0" fontId="21" fillId="56" borderId="11" applyNumberFormat="0" applyAlignment="0" applyProtection="0"/>
    <xf numFmtId="0" fontId="20" fillId="56" borderId="11" applyNumberFormat="0" applyAlignment="0" applyProtection="0"/>
    <xf numFmtId="0" fontId="22" fillId="56" borderId="11" applyNumberFormat="0" applyAlignment="0" applyProtection="0"/>
    <xf numFmtId="0" fontId="21" fillId="56" borderId="11"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30" fillId="37" borderId="0" applyNumberFormat="0" applyBorder="0" applyAlignment="0" applyProtection="0"/>
    <xf numFmtId="0" fontId="31" fillId="37" borderId="0" applyNumberFormat="0" applyBorder="0" applyAlignment="0" applyProtection="0"/>
    <xf numFmtId="0" fontId="30" fillId="37" borderId="0" applyNumberFormat="0" applyBorder="0" applyAlignment="0" applyProtection="0"/>
    <xf numFmtId="0" fontId="32" fillId="34" borderId="0" applyNumberFormat="0" applyBorder="0" applyAlignment="0" applyProtection="0"/>
    <xf numFmtId="0" fontId="31" fillId="34" borderId="0" applyNumberFormat="0" applyBorder="0" applyAlignment="0" applyProtection="0"/>
    <xf numFmtId="0" fontId="34" fillId="0" borderId="12" applyNumberFormat="0" applyFill="0" applyAlignment="0" applyProtection="0"/>
    <xf numFmtId="0" fontId="79" fillId="0" borderId="12" applyNumberFormat="0" applyFill="0" applyAlignment="0" applyProtection="0"/>
    <xf numFmtId="0" fontId="34" fillId="0" borderId="12" applyNumberFormat="0" applyFill="0" applyAlignment="0" applyProtection="0"/>
    <xf numFmtId="0" fontId="37" fillId="0" borderId="14" applyNumberFormat="0" applyFill="0" applyAlignment="0" applyProtection="0"/>
    <xf numFmtId="0" fontId="80" fillId="0" borderId="14" applyNumberFormat="0" applyFill="0" applyAlignment="0" applyProtection="0"/>
    <xf numFmtId="0" fontId="37" fillId="0" borderId="14" applyNumberFormat="0" applyFill="0" applyAlignment="0" applyProtection="0"/>
    <xf numFmtId="0" fontId="40" fillId="0" borderId="16" applyNumberFormat="0" applyFill="0" applyAlignment="0" applyProtection="0"/>
    <xf numFmtId="0" fontId="81" fillId="0" borderId="16" applyNumberFormat="0" applyFill="0" applyAlignment="0" applyProtection="0"/>
    <xf numFmtId="0" fontId="40" fillId="0" borderId="16" applyNumberFormat="0" applyFill="0" applyAlignment="0" applyProtection="0"/>
    <xf numFmtId="0" fontId="40" fillId="0" borderId="0" applyNumberFormat="0" applyFill="0" applyBorder="0" applyAlignment="0" applyProtection="0"/>
    <xf numFmtId="0" fontId="81" fillId="0" borderId="0" applyNumberFormat="0" applyFill="0" applyBorder="0" applyAlignment="0" applyProtection="0"/>
    <xf numFmtId="0" fontId="40" fillId="0" borderId="0" applyNumberFormat="0" applyFill="0" applyBorder="0" applyAlignment="0" applyProtection="0"/>
    <xf numFmtId="0" fontId="42" fillId="0" borderId="0" applyNumberFormat="0" applyFill="0" applyBorder="0" applyAlignment="0" applyProtection="0">
      <alignment vertical="top"/>
      <protection locked="0"/>
    </xf>
    <xf numFmtId="0" fontId="46" fillId="36" borderId="10" applyNumberFormat="0" applyAlignment="0" applyProtection="0"/>
    <xf numFmtId="0" fontId="47" fillId="36" borderId="10" applyNumberFormat="0" applyAlignment="0" applyProtection="0"/>
    <xf numFmtId="0" fontId="46" fillId="36" borderId="10" applyNumberFormat="0" applyAlignment="0" applyProtection="0"/>
    <xf numFmtId="0" fontId="48" fillId="36" borderId="10" applyNumberFormat="0" applyAlignment="0" applyProtection="0"/>
    <xf numFmtId="0" fontId="47" fillId="36" borderId="10" applyNumberFormat="0" applyAlignment="0" applyProtection="0"/>
    <xf numFmtId="0" fontId="50" fillId="0" borderId="18" applyNumberFormat="0" applyFill="0" applyAlignment="0" applyProtection="0"/>
    <xf numFmtId="0" fontId="51" fillId="0" borderId="18" applyNumberFormat="0" applyFill="0" applyAlignment="0" applyProtection="0"/>
    <xf numFmtId="0" fontId="50" fillId="0" borderId="18" applyNumberFormat="0" applyFill="0" applyAlignment="0" applyProtection="0"/>
    <xf numFmtId="0" fontId="52" fillId="0" borderId="18" applyNumberFormat="0" applyFill="0" applyAlignment="0" applyProtection="0"/>
    <xf numFmtId="0" fontId="51" fillId="0" borderId="18" applyNumberFormat="0" applyFill="0" applyAlignment="0" applyProtection="0"/>
    <xf numFmtId="0" fontId="55" fillId="57" borderId="0" applyNumberFormat="0" applyBorder="0" applyAlignment="0" applyProtection="0"/>
    <xf numFmtId="0" fontId="56" fillId="57" borderId="0" applyNumberFormat="0" applyBorder="0" applyAlignment="0" applyProtection="0"/>
    <xf numFmtId="0" fontId="55" fillId="57" borderId="0" applyNumberFormat="0" applyBorder="0" applyAlignment="0" applyProtection="0"/>
    <xf numFmtId="0" fontId="57" fillId="36" borderId="0" applyNumberFormat="0" applyBorder="0" applyAlignment="0" applyProtection="0"/>
    <xf numFmtId="0" fontId="56" fillId="36" borderId="0" applyNumberFormat="0" applyBorder="0" applyAlignment="0" applyProtection="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xf numFmtId="0" fontId="23"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6" fillId="38" borderId="19" applyNumberFormat="0" applyFont="0" applyAlignment="0" applyProtection="0"/>
    <xf numFmtId="0" fontId="23" fillId="38" borderId="19" applyNumberFormat="0" applyFont="0" applyAlignment="0" applyProtection="0"/>
    <xf numFmtId="0" fontId="6" fillId="38" borderId="19" applyNumberFormat="0" applyFont="0" applyAlignment="0" applyProtection="0"/>
    <xf numFmtId="0" fontId="59" fillId="45" borderId="20" applyNumberFormat="0" applyAlignment="0" applyProtection="0"/>
    <xf numFmtId="0" fontId="60" fillId="45" borderId="20" applyNumberFormat="0" applyAlignment="0" applyProtection="0"/>
    <xf numFmtId="0" fontId="59" fillId="45" borderId="20" applyNumberFormat="0" applyAlignment="0" applyProtection="0"/>
    <xf numFmtId="0" fontId="61" fillId="40" borderId="20" applyNumberFormat="0" applyAlignment="0" applyProtection="0"/>
    <xf numFmtId="0" fontId="60" fillId="40" borderId="20"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71" fillId="0" borderId="21" applyNumberFormat="0" applyFill="0" applyAlignment="0" applyProtection="0"/>
    <xf numFmtId="0" fontId="72" fillId="0" borderId="21" applyNumberFormat="0" applyFill="0" applyAlignment="0" applyProtection="0"/>
    <xf numFmtId="0" fontId="71" fillId="0" borderId="21" applyNumberFormat="0" applyFill="0" applyAlignment="0" applyProtection="0"/>
    <xf numFmtId="0" fontId="73" fillId="0" borderId="22" applyNumberFormat="0" applyFill="0" applyAlignment="0" applyProtection="0"/>
    <xf numFmtId="0" fontId="72" fillId="0" borderId="22" applyNumberFormat="0" applyFill="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5" fillId="0" borderId="0" applyNumberFormat="0" applyFill="0" applyBorder="0" applyAlignment="0" applyProtection="0"/>
    <xf numFmtId="0" fontId="77" fillId="0" borderId="0" applyNumberFormat="0" applyFill="0" applyBorder="0" applyAlignment="0" applyProtection="0"/>
    <xf numFmtId="0" fontId="76" fillId="0" borderId="0" applyNumberFormat="0" applyFill="0" applyBorder="0" applyAlignment="0" applyProtection="0"/>
    <xf numFmtId="0" fontId="82" fillId="0" borderId="0"/>
    <xf numFmtId="0" fontId="1" fillId="0" borderId="0"/>
    <xf numFmtId="0" fontId="83" fillId="0" borderId="0"/>
    <xf numFmtId="0" fontId="1" fillId="0" borderId="0">
      <alignment horizontal="left" vertical="top"/>
    </xf>
    <xf numFmtId="43" fontId="1" fillId="0" borderId="0" applyFont="0" applyFill="0" applyBorder="0" applyAlignment="0" applyProtection="0"/>
  </cellStyleXfs>
  <cellXfs count="91">
    <xf numFmtId="0" fontId="0" fillId="0" borderId="0" xfId="0"/>
    <xf numFmtId="0" fontId="85" fillId="0" borderId="0" xfId="804" applyFont="1" applyAlignment="1">
      <alignment horizontal="left" vertical="top"/>
    </xf>
    <xf numFmtId="0" fontId="84" fillId="0" borderId="0" xfId="804" applyFont="1" applyAlignment="1">
      <alignment horizontal="left" vertical="top"/>
    </xf>
    <xf numFmtId="0" fontId="85" fillId="0" borderId="0" xfId="804" applyFont="1" applyAlignment="1">
      <alignment horizontal="left" vertical="top" wrapText="1"/>
    </xf>
    <xf numFmtId="0" fontId="87" fillId="0" borderId="0" xfId="0" applyFont="1" applyAlignment="1" applyProtection="1">
      <alignment horizontal="center" vertical="center" wrapText="1"/>
      <protection locked="0"/>
    </xf>
    <xf numFmtId="0" fontId="89" fillId="58" borderId="0" xfId="0" applyFont="1" applyFill="1" applyAlignment="1">
      <alignment vertical="top"/>
    </xf>
    <xf numFmtId="0" fontId="90" fillId="58" borderId="0" xfId="0" applyFont="1" applyFill="1"/>
    <xf numFmtId="0" fontId="91" fillId="58" borderId="0" xfId="0" applyFont="1" applyFill="1"/>
    <xf numFmtId="0" fontId="90" fillId="58" borderId="0" xfId="0" applyFont="1" applyFill="1" applyAlignment="1">
      <alignment wrapText="1"/>
    </xf>
    <xf numFmtId="0" fontId="92" fillId="60" borderId="29" xfId="0" applyFont="1" applyFill="1" applyBorder="1" applyAlignment="1">
      <alignment horizontal="left" vertical="center" wrapText="1"/>
    </xf>
    <xf numFmtId="0" fontId="92" fillId="60" borderId="30" xfId="0" applyFont="1" applyFill="1" applyBorder="1" applyAlignment="1">
      <alignment horizontal="center" vertical="center" wrapText="1"/>
    </xf>
    <xf numFmtId="0" fontId="92" fillId="60" borderId="31" xfId="0" applyFont="1" applyFill="1" applyBorder="1" applyAlignment="1">
      <alignment horizontal="center" vertical="center" wrapText="1"/>
    </xf>
    <xf numFmtId="43" fontId="94" fillId="0" borderId="29" xfId="807" applyFont="1" applyBorder="1" applyAlignment="1">
      <alignment horizontal="left" vertical="top"/>
    </xf>
    <xf numFmtId="167" fontId="90" fillId="0" borderId="30" xfId="807" applyNumberFormat="1" applyFont="1" applyBorder="1"/>
    <xf numFmtId="4" fontId="90" fillId="0" borderId="30" xfId="807" applyNumberFormat="1" applyFont="1" applyBorder="1"/>
    <xf numFmtId="168" fontId="90" fillId="61" borderId="30" xfId="506" applyNumberFormat="1" applyFont="1" applyFill="1" applyBorder="1" applyAlignment="1">
      <alignment horizontal="center"/>
    </xf>
    <xf numFmtId="168" fontId="90" fillId="61" borderId="31" xfId="506" applyNumberFormat="1" applyFont="1" applyFill="1" applyBorder="1" applyAlignment="1">
      <alignment horizontal="center"/>
    </xf>
    <xf numFmtId="43" fontId="95" fillId="58" borderId="0" xfId="807" applyFont="1" applyFill="1" applyBorder="1" applyAlignment="1">
      <alignment horizontal="left" vertical="top"/>
    </xf>
    <xf numFmtId="167" fontId="95" fillId="58" borderId="0" xfId="807" applyNumberFormat="1" applyFont="1" applyFill="1" applyBorder="1"/>
    <xf numFmtId="169" fontId="95" fillId="58" borderId="0" xfId="807" applyNumberFormat="1" applyFont="1" applyFill="1" applyBorder="1"/>
    <xf numFmtId="170" fontId="95" fillId="58" borderId="0" xfId="506" applyNumberFormat="1" applyFont="1" applyFill="1" applyBorder="1" applyAlignment="1">
      <alignment horizontal="center"/>
    </xf>
    <xf numFmtId="171" fontId="90" fillId="58" borderId="0" xfId="0" applyNumberFormat="1" applyFont="1" applyFill="1"/>
    <xf numFmtId="0" fontId="41" fillId="58" borderId="0" xfId="0" applyFont="1" applyFill="1" applyAlignment="1">
      <alignment horizontal="center" vertical="center" wrapText="1"/>
    </xf>
    <xf numFmtId="170" fontId="90" fillId="58" borderId="0" xfId="506" applyNumberFormat="1" applyFont="1" applyFill="1" applyBorder="1" applyAlignment="1">
      <alignment horizontal="center"/>
    </xf>
    <xf numFmtId="0" fontId="90" fillId="58" borderId="0" xfId="506" applyNumberFormat="1" applyFont="1" applyFill="1" applyBorder="1" applyAlignment="1">
      <alignment horizontal="center"/>
    </xf>
    <xf numFmtId="170" fontId="41" fillId="58" borderId="0" xfId="506" applyNumberFormat="1" applyFont="1" applyFill="1" applyBorder="1" applyAlignment="1">
      <alignment horizontal="center"/>
    </xf>
    <xf numFmtId="43" fontId="84" fillId="59" borderId="32" xfId="807" applyFont="1" applyFill="1" applyBorder="1" applyAlignment="1">
      <alignment horizontal="left" vertical="top"/>
    </xf>
    <xf numFmtId="167" fontId="84" fillId="59" borderId="33" xfId="807" applyNumberFormat="1" applyFont="1" applyFill="1" applyBorder="1"/>
    <xf numFmtId="4" fontId="84" fillId="59" borderId="34" xfId="807" applyNumberFormat="1" applyFont="1" applyFill="1" applyBorder="1"/>
    <xf numFmtId="168" fontId="84" fillId="59" borderId="33" xfId="506" applyNumberFormat="1" applyFont="1" applyFill="1" applyBorder="1" applyAlignment="1">
      <alignment horizontal="center"/>
    </xf>
    <xf numFmtId="168" fontId="84" fillId="59" borderId="34" xfId="506" applyNumberFormat="1" applyFont="1" applyFill="1" applyBorder="1" applyAlignment="1">
      <alignment horizontal="center"/>
    </xf>
    <xf numFmtId="168" fontId="91" fillId="59" borderId="33" xfId="506" applyNumberFormat="1" applyFont="1" applyFill="1" applyBorder="1" applyAlignment="1">
      <alignment horizontal="center"/>
    </xf>
    <xf numFmtId="168" fontId="91" fillId="59" borderId="34" xfId="506" applyNumberFormat="1" applyFont="1" applyFill="1" applyBorder="1" applyAlignment="1">
      <alignment horizontal="center"/>
    </xf>
    <xf numFmtId="43" fontId="94" fillId="0" borderId="26" xfId="807" applyFont="1" applyBorder="1" applyAlignment="1">
      <alignment horizontal="left" vertical="top"/>
    </xf>
    <xf numFmtId="167" fontId="90" fillId="0" borderId="35" xfId="807" applyNumberFormat="1" applyFont="1" applyBorder="1"/>
    <xf numFmtId="4" fontId="90" fillId="0" borderId="37" xfId="807" applyNumberFormat="1" applyFont="1" applyBorder="1"/>
    <xf numFmtId="172" fontId="90" fillId="62" borderId="38" xfId="506" applyNumberFormat="1" applyFont="1" applyFill="1" applyBorder="1" applyAlignment="1">
      <alignment horizontal="center"/>
    </xf>
    <xf numFmtId="172" fontId="90" fillId="62" borderId="39" xfId="506" applyNumberFormat="1" applyFont="1" applyFill="1" applyBorder="1" applyAlignment="1">
      <alignment horizontal="center"/>
    </xf>
    <xf numFmtId="4" fontId="90" fillId="0" borderId="40" xfId="807" applyNumberFormat="1" applyFont="1" applyBorder="1"/>
    <xf numFmtId="172" fontId="90" fillId="62" borderId="30" xfId="506" applyNumberFormat="1" applyFont="1" applyFill="1" applyBorder="1" applyAlignment="1">
      <alignment horizontal="center"/>
    </xf>
    <xf numFmtId="172" fontId="90" fillId="62" borderId="31" xfId="506" applyNumberFormat="1" applyFont="1" applyFill="1" applyBorder="1" applyAlignment="1">
      <alignment horizontal="center"/>
    </xf>
    <xf numFmtId="43" fontId="96" fillId="63" borderId="29" xfId="807" applyFont="1" applyFill="1" applyBorder="1" applyAlignment="1">
      <alignment horizontal="left" vertical="top"/>
    </xf>
    <xf numFmtId="167" fontId="91" fillId="63" borderId="30" xfId="807" applyNumberFormat="1" applyFont="1" applyFill="1" applyBorder="1"/>
    <xf numFmtId="4" fontId="91" fillId="63" borderId="40" xfId="807" applyNumberFormat="1" applyFont="1" applyFill="1" applyBorder="1"/>
    <xf numFmtId="169" fontId="91" fillId="63" borderId="30" xfId="807" applyNumberFormat="1" applyFont="1" applyFill="1" applyBorder="1"/>
    <xf numFmtId="172" fontId="91" fillId="63" borderId="30" xfId="506" applyNumberFormat="1" applyFont="1" applyFill="1" applyBorder="1" applyAlignment="1">
      <alignment horizontal="center"/>
    </xf>
    <xf numFmtId="172" fontId="91" fillId="63" borderId="31" xfId="506" applyNumberFormat="1" applyFont="1" applyFill="1" applyBorder="1" applyAlignment="1">
      <alignment horizontal="center"/>
    </xf>
    <xf numFmtId="43" fontId="94" fillId="0" borderId="29" xfId="807" applyFont="1" applyFill="1" applyBorder="1" applyAlignment="1">
      <alignment horizontal="left" vertical="top"/>
    </xf>
    <xf numFmtId="43" fontId="94" fillId="0" borderId="41" xfId="807" applyFont="1" applyBorder="1" applyAlignment="1">
      <alignment horizontal="left" vertical="top"/>
    </xf>
    <xf numFmtId="43" fontId="96" fillId="63" borderId="41" xfId="807" applyFont="1" applyFill="1" applyBorder="1" applyAlignment="1">
      <alignment horizontal="left" vertical="top"/>
    </xf>
    <xf numFmtId="167" fontId="91" fillId="63" borderId="42" xfId="807" applyNumberFormat="1" applyFont="1" applyFill="1" applyBorder="1"/>
    <xf numFmtId="4" fontId="91" fillId="63" borderId="43" xfId="807" applyNumberFormat="1" applyFont="1" applyFill="1" applyBorder="1"/>
    <xf numFmtId="43" fontId="91" fillId="64" borderId="32" xfId="807" applyFont="1" applyFill="1" applyBorder="1" applyAlignment="1">
      <alignment horizontal="left" vertical="top"/>
    </xf>
    <xf numFmtId="167" fontId="84" fillId="64" borderId="33" xfId="807" applyNumberFormat="1" applyFont="1" applyFill="1" applyBorder="1"/>
    <xf numFmtId="4" fontId="91" fillId="64" borderId="44" xfId="807" applyNumberFormat="1" applyFont="1" applyFill="1" applyBorder="1"/>
    <xf numFmtId="167" fontId="91" fillId="64" borderId="33" xfId="807" applyNumberFormat="1" applyFont="1" applyFill="1" applyBorder="1"/>
    <xf numFmtId="172" fontId="91" fillId="64" borderId="33" xfId="506" applyNumberFormat="1" applyFont="1" applyFill="1" applyBorder="1" applyAlignment="1">
      <alignment horizontal="center"/>
    </xf>
    <xf numFmtId="172" fontId="91" fillId="64" borderId="34" xfId="506" applyNumberFormat="1" applyFont="1" applyFill="1" applyBorder="1" applyAlignment="1">
      <alignment horizontal="center"/>
    </xf>
    <xf numFmtId="172" fontId="90" fillId="61" borderId="38" xfId="506" applyNumberFormat="1" applyFont="1" applyFill="1" applyBorder="1" applyAlignment="1">
      <alignment horizontal="center"/>
    </xf>
    <xf numFmtId="172" fontId="90" fillId="61" borderId="39" xfId="506" applyNumberFormat="1" applyFont="1" applyFill="1" applyBorder="1" applyAlignment="1">
      <alignment horizontal="center"/>
    </xf>
    <xf numFmtId="172" fontId="90" fillId="61" borderId="30" xfId="506" applyNumberFormat="1" applyFont="1" applyFill="1" applyBorder="1" applyAlignment="1">
      <alignment horizontal="center"/>
    </xf>
    <xf numFmtId="172" fontId="90" fillId="61" borderId="31" xfId="506" applyNumberFormat="1" applyFont="1" applyFill="1" applyBorder="1" applyAlignment="1">
      <alignment horizontal="center"/>
    </xf>
    <xf numFmtId="167" fontId="90" fillId="0" borderId="42" xfId="807" applyNumberFormat="1" applyFont="1" applyBorder="1"/>
    <xf numFmtId="4" fontId="90" fillId="0" borderId="43" xfId="807" applyNumberFormat="1" applyFont="1" applyBorder="1"/>
    <xf numFmtId="43" fontId="84" fillId="65" borderId="32" xfId="807" applyFont="1" applyFill="1" applyBorder="1" applyAlignment="1">
      <alignment horizontal="left" vertical="top"/>
    </xf>
    <xf numFmtId="167" fontId="84" fillId="65" borderId="33" xfId="807" applyNumberFormat="1" applyFont="1" applyFill="1" applyBorder="1"/>
    <xf numFmtId="4" fontId="84" fillId="65" borderId="44" xfId="807" applyNumberFormat="1" applyFont="1" applyFill="1" applyBorder="1"/>
    <xf numFmtId="172" fontId="84" fillId="65" borderId="33" xfId="506" applyNumberFormat="1" applyFont="1" applyFill="1" applyBorder="1" applyAlignment="1">
      <alignment horizontal="center"/>
    </xf>
    <xf numFmtId="172" fontId="84" fillId="65" borderId="34" xfId="506" applyNumberFormat="1" applyFont="1" applyFill="1" applyBorder="1" applyAlignment="1">
      <alignment horizontal="center"/>
    </xf>
    <xf numFmtId="43" fontId="84" fillId="65" borderId="33" xfId="807" applyFont="1" applyFill="1" applyBorder="1"/>
    <xf numFmtId="0" fontId="0" fillId="66" borderId="0" xfId="0" applyFill="1"/>
    <xf numFmtId="0" fontId="90" fillId="58" borderId="0" xfId="0" applyFont="1" applyFill="1" applyAlignment="1">
      <alignment horizontal="center" vertical="center" wrapText="1"/>
    </xf>
    <xf numFmtId="0" fontId="91" fillId="59" borderId="23" xfId="0" applyFont="1" applyFill="1" applyBorder="1" applyAlignment="1">
      <alignment horizontal="center" vertical="center"/>
    </xf>
    <xf numFmtId="0" fontId="91" fillId="59" borderId="26" xfId="0" applyFont="1" applyFill="1" applyBorder="1" applyAlignment="1">
      <alignment horizontal="center" vertical="center"/>
    </xf>
    <xf numFmtId="0" fontId="91" fillId="59" borderId="24" xfId="0" applyFont="1" applyFill="1" applyBorder="1" applyAlignment="1">
      <alignment horizontal="center" vertical="center" wrapText="1"/>
    </xf>
    <xf numFmtId="0" fontId="91" fillId="59" borderId="25" xfId="0" applyFont="1" applyFill="1" applyBorder="1" applyAlignment="1">
      <alignment horizontal="center" vertical="center" wrapText="1"/>
    </xf>
    <xf numFmtId="0" fontId="92" fillId="60" borderId="24" xfId="0" applyFont="1" applyFill="1" applyBorder="1" applyAlignment="1">
      <alignment horizontal="center" vertical="center" wrapText="1"/>
    </xf>
    <xf numFmtId="0" fontId="92" fillId="60" borderId="25" xfId="0" applyFont="1" applyFill="1" applyBorder="1" applyAlignment="1">
      <alignment horizontal="center" vertical="center" wrapText="1"/>
    </xf>
    <xf numFmtId="0" fontId="90" fillId="59" borderId="27" xfId="0" applyFont="1" applyFill="1" applyBorder="1" applyAlignment="1">
      <alignment horizontal="center" vertical="center" wrapText="1"/>
    </xf>
    <xf numFmtId="0" fontId="90" fillId="59" borderId="28" xfId="0" applyFont="1" applyFill="1" applyBorder="1" applyAlignment="1">
      <alignment horizontal="center" vertical="center" wrapText="1"/>
    </xf>
    <xf numFmtId="0" fontId="91" fillId="58" borderId="0" xfId="0" applyFont="1" applyFill="1" applyAlignment="1">
      <alignment horizontal="center" vertical="center" wrapText="1"/>
    </xf>
    <xf numFmtId="0" fontId="93" fillId="60" borderId="27" xfId="0" applyFont="1" applyFill="1" applyBorder="1" applyAlignment="1">
      <alignment horizontal="center" vertical="center" wrapText="1"/>
    </xf>
    <xf numFmtId="0" fontId="93" fillId="60" borderId="28" xfId="0" applyFont="1" applyFill="1" applyBorder="1" applyAlignment="1">
      <alignment horizontal="center" vertical="center" wrapText="1"/>
    </xf>
    <xf numFmtId="0" fontId="91" fillId="59" borderId="35" xfId="0" applyFont="1" applyFill="1" applyBorder="1" applyAlignment="1">
      <alignment horizontal="center" vertical="center" wrapText="1"/>
    </xf>
    <xf numFmtId="0" fontId="91" fillId="59" borderId="36" xfId="0" applyFont="1" applyFill="1" applyBorder="1" applyAlignment="1">
      <alignment horizontal="center" vertical="center" wrapText="1"/>
    </xf>
    <xf numFmtId="0" fontId="92" fillId="60" borderId="35" xfId="0" applyFont="1" applyFill="1" applyBorder="1" applyAlignment="1">
      <alignment horizontal="center" vertical="center" wrapText="1"/>
    </xf>
    <xf numFmtId="0" fontId="92" fillId="60" borderId="36" xfId="0" applyFont="1" applyFill="1" applyBorder="1" applyAlignment="1">
      <alignment horizontal="center" vertical="center" wrapText="1"/>
    </xf>
    <xf numFmtId="0" fontId="90" fillId="59" borderId="30" xfId="0" applyFont="1" applyFill="1" applyBorder="1" applyAlignment="1">
      <alignment horizontal="center" vertical="center" wrapText="1"/>
    </xf>
    <xf numFmtId="0" fontId="90" fillId="59" borderId="31" xfId="0" applyFont="1" applyFill="1" applyBorder="1" applyAlignment="1">
      <alignment horizontal="center" vertical="center" wrapText="1"/>
    </xf>
    <xf numFmtId="0" fontId="93" fillId="60" borderId="30" xfId="0" applyFont="1" applyFill="1" applyBorder="1" applyAlignment="1">
      <alignment horizontal="center" vertical="center" wrapText="1"/>
    </xf>
    <xf numFmtId="0" fontId="93" fillId="60" borderId="31" xfId="0" applyFont="1" applyFill="1" applyBorder="1" applyAlignment="1">
      <alignment horizontal="center" vertical="center" wrapText="1"/>
    </xf>
  </cellXfs>
  <cellStyles count="808">
    <cellStyle name="20% - Accent1 2" xfId="1" xr:uid="{00000000-0005-0000-0000-000000000000}"/>
    <cellStyle name="20% - Accent1 2 2" xfId="2" xr:uid="{00000000-0005-0000-0000-000001000000}"/>
    <cellStyle name="20% - Accent1 2 2 2" xfId="3" xr:uid="{00000000-0005-0000-0000-000002000000}"/>
    <cellStyle name="20% - Accent1 2 2 2 2" xfId="4" xr:uid="{00000000-0005-0000-0000-000003000000}"/>
    <cellStyle name="20% - Accent1 2 2 3" xfId="5" xr:uid="{00000000-0005-0000-0000-000004000000}"/>
    <cellStyle name="20% - Accent1 2 3" xfId="6" xr:uid="{00000000-0005-0000-0000-000005000000}"/>
    <cellStyle name="20% - Accent1 2 3 2" xfId="7" xr:uid="{00000000-0005-0000-0000-000006000000}"/>
    <cellStyle name="20% - Accent1 2 4" xfId="8" xr:uid="{00000000-0005-0000-0000-000007000000}"/>
    <cellStyle name="20% - Accent1 2 5" xfId="533" xr:uid="{00000000-0005-0000-0000-000008000000}"/>
    <cellStyle name="20% - Accent1 3" xfId="9" xr:uid="{00000000-0005-0000-0000-000009000000}"/>
    <cellStyle name="20% - Accent1 3 2" xfId="535" xr:uid="{00000000-0005-0000-0000-00000A000000}"/>
    <cellStyle name="20% - Accent1 3 3" xfId="534" xr:uid="{00000000-0005-0000-0000-00000B000000}"/>
    <cellStyle name="20% - Accent1 4" xfId="10" xr:uid="{00000000-0005-0000-0000-00000C000000}"/>
    <cellStyle name="20% - Accent1 4 2" xfId="537" xr:uid="{00000000-0005-0000-0000-00000D000000}"/>
    <cellStyle name="20% - Accent1 4 3" xfId="536" xr:uid="{00000000-0005-0000-0000-00000E000000}"/>
    <cellStyle name="20% - Accent1 5" xfId="11" xr:uid="{00000000-0005-0000-0000-00000F000000}"/>
    <cellStyle name="20% - Accent1 5 2" xfId="12" xr:uid="{00000000-0005-0000-0000-000010000000}"/>
    <cellStyle name="20% - Accent1 5 3" xfId="538" xr:uid="{00000000-0005-0000-0000-000011000000}"/>
    <cellStyle name="20% - Accent1 6" xfId="13" xr:uid="{00000000-0005-0000-0000-000012000000}"/>
    <cellStyle name="20% - Accent1 6 2" xfId="14" xr:uid="{00000000-0005-0000-0000-000013000000}"/>
    <cellStyle name="20% - Accent1 7" xfId="15" xr:uid="{00000000-0005-0000-0000-000014000000}"/>
    <cellStyle name="20% - Accent1 8" xfId="16" xr:uid="{00000000-0005-0000-0000-000015000000}"/>
    <cellStyle name="20% - Accent1 9" xfId="17" xr:uid="{00000000-0005-0000-0000-000016000000}"/>
    <cellStyle name="20% - Accent2 2" xfId="18" xr:uid="{00000000-0005-0000-0000-000017000000}"/>
    <cellStyle name="20% - Accent2 2 2" xfId="19" xr:uid="{00000000-0005-0000-0000-000018000000}"/>
    <cellStyle name="20% - Accent2 2 2 2" xfId="20" xr:uid="{00000000-0005-0000-0000-000019000000}"/>
    <cellStyle name="20% - Accent2 2 2 2 2" xfId="21" xr:uid="{00000000-0005-0000-0000-00001A000000}"/>
    <cellStyle name="20% - Accent2 2 2 3" xfId="22" xr:uid="{00000000-0005-0000-0000-00001B000000}"/>
    <cellStyle name="20% - Accent2 2 3" xfId="23" xr:uid="{00000000-0005-0000-0000-00001C000000}"/>
    <cellStyle name="20% - Accent2 2 3 2" xfId="24" xr:uid="{00000000-0005-0000-0000-00001D000000}"/>
    <cellStyle name="20% - Accent2 2 4" xfId="25" xr:uid="{00000000-0005-0000-0000-00001E000000}"/>
    <cellStyle name="20% - Accent2 2 5" xfId="539" xr:uid="{00000000-0005-0000-0000-00001F000000}"/>
    <cellStyle name="20% - Accent2 3" xfId="26" xr:uid="{00000000-0005-0000-0000-000020000000}"/>
    <cellStyle name="20% - Accent2 3 2" xfId="541" xr:uid="{00000000-0005-0000-0000-000021000000}"/>
    <cellStyle name="20% - Accent2 3 3" xfId="540" xr:uid="{00000000-0005-0000-0000-000022000000}"/>
    <cellStyle name="20% - Accent2 4" xfId="27" xr:uid="{00000000-0005-0000-0000-000023000000}"/>
    <cellStyle name="20% - Accent2 4 2" xfId="543" xr:uid="{00000000-0005-0000-0000-000024000000}"/>
    <cellStyle name="20% - Accent2 4 3" xfId="542" xr:uid="{00000000-0005-0000-0000-000025000000}"/>
    <cellStyle name="20% - Accent2 5" xfId="28" xr:uid="{00000000-0005-0000-0000-000026000000}"/>
    <cellStyle name="20% - Accent2 5 2" xfId="29" xr:uid="{00000000-0005-0000-0000-000027000000}"/>
    <cellStyle name="20% - Accent2 5 3" xfId="544" xr:uid="{00000000-0005-0000-0000-000028000000}"/>
    <cellStyle name="20% - Accent2 6" xfId="30" xr:uid="{00000000-0005-0000-0000-000029000000}"/>
    <cellStyle name="20% - Accent2 6 2" xfId="31" xr:uid="{00000000-0005-0000-0000-00002A000000}"/>
    <cellStyle name="20% - Accent2 7" xfId="32" xr:uid="{00000000-0005-0000-0000-00002B000000}"/>
    <cellStyle name="20% - Accent2 8" xfId="33" xr:uid="{00000000-0005-0000-0000-00002C000000}"/>
    <cellStyle name="20% - Accent2 9" xfId="34" xr:uid="{00000000-0005-0000-0000-00002D000000}"/>
    <cellStyle name="20% - Accent3 2" xfId="35" xr:uid="{00000000-0005-0000-0000-00002E000000}"/>
    <cellStyle name="20% - Accent3 2 2" xfId="36" xr:uid="{00000000-0005-0000-0000-00002F000000}"/>
    <cellStyle name="20% - Accent3 2 2 2" xfId="37" xr:uid="{00000000-0005-0000-0000-000030000000}"/>
    <cellStyle name="20% - Accent3 2 2 2 2" xfId="38" xr:uid="{00000000-0005-0000-0000-000031000000}"/>
    <cellStyle name="20% - Accent3 2 2 3" xfId="39" xr:uid="{00000000-0005-0000-0000-000032000000}"/>
    <cellStyle name="20% - Accent3 2 3" xfId="40" xr:uid="{00000000-0005-0000-0000-000033000000}"/>
    <cellStyle name="20% - Accent3 2 3 2" xfId="41" xr:uid="{00000000-0005-0000-0000-000034000000}"/>
    <cellStyle name="20% - Accent3 2 4" xfId="42" xr:uid="{00000000-0005-0000-0000-000035000000}"/>
    <cellStyle name="20% - Accent3 2 5" xfId="545" xr:uid="{00000000-0005-0000-0000-000036000000}"/>
    <cellStyle name="20% - Accent3 3" xfId="43" xr:uid="{00000000-0005-0000-0000-000037000000}"/>
    <cellStyle name="20% - Accent3 3 2" xfId="547" xr:uid="{00000000-0005-0000-0000-000038000000}"/>
    <cellStyle name="20% - Accent3 3 3" xfId="546" xr:uid="{00000000-0005-0000-0000-000039000000}"/>
    <cellStyle name="20% - Accent3 4" xfId="44" xr:uid="{00000000-0005-0000-0000-00003A000000}"/>
    <cellStyle name="20% - Accent3 4 2" xfId="549" xr:uid="{00000000-0005-0000-0000-00003B000000}"/>
    <cellStyle name="20% - Accent3 4 3" xfId="548" xr:uid="{00000000-0005-0000-0000-00003C000000}"/>
    <cellStyle name="20% - Accent3 5" xfId="45" xr:uid="{00000000-0005-0000-0000-00003D000000}"/>
    <cellStyle name="20% - Accent3 5 2" xfId="46" xr:uid="{00000000-0005-0000-0000-00003E000000}"/>
    <cellStyle name="20% - Accent3 5 3" xfId="550" xr:uid="{00000000-0005-0000-0000-00003F000000}"/>
    <cellStyle name="20% - Accent3 6" xfId="47" xr:uid="{00000000-0005-0000-0000-000040000000}"/>
    <cellStyle name="20% - Accent3 6 2" xfId="48" xr:uid="{00000000-0005-0000-0000-000041000000}"/>
    <cellStyle name="20% - Accent3 7" xfId="49" xr:uid="{00000000-0005-0000-0000-000042000000}"/>
    <cellStyle name="20% - Accent3 8" xfId="50" xr:uid="{00000000-0005-0000-0000-000043000000}"/>
    <cellStyle name="20% - Accent3 9" xfId="51" xr:uid="{00000000-0005-0000-0000-000044000000}"/>
    <cellStyle name="20% - Accent4 2" xfId="52" xr:uid="{00000000-0005-0000-0000-000045000000}"/>
    <cellStyle name="20% - Accent4 2 2" xfId="53" xr:uid="{00000000-0005-0000-0000-000046000000}"/>
    <cellStyle name="20% - Accent4 2 2 2" xfId="54" xr:uid="{00000000-0005-0000-0000-000047000000}"/>
    <cellStyle name="20% - Accent4 2 2 2 2" xfId="55" xr:uid="{00000000-0005-0000-0000-000048000000}"/>
    <cellStyle name="20% - Accent4 2 2 3" xfId="56" xr:uid="{00000000-0005-0000-0000-000049000000}"/>
    <cellStyle name="20% - Accent4 2 3" xfId="57" xr:uid="{00000000-0005-0000-0000-00004A000000}"/>
    <cellStyle name="20% - Accent4 2 3 2" xfId="58" xr:uid="{00000000-0005-0000-0000-00004B000000}"/>
    <cellStyle name="20% - Accent4 2 4" xfId="59" xr:uid="{00000000-0005-0000-0000-00004C000000}"/>
    <cellStyle name="20% - Accent4 2 5" xfId="551" xr:uid="{00000000-0005-0000-0000-00004D000000}"/>
    <cellStyle name="20% - Accent4 3" xfId="60" xr:uid="{00000000-0005-0000-0000-00004E000000}"/>
    <cellStyle name="20% - Accent4 3 2" xfId="553" xr:uid="{00000000-0005-0000-0000-00004F000000}"/>
    <cellStyle name="20% - Accent4 3 3" xfId="552" xr:uid="{00000000-0005-0000-0000-000050000000}"/>
    <cellStyle name="20% - Accent4 4" xfId="61" xr:uid="{00000000-0005-0000-0000-000051000000}"/>
    <cellStyle name="20% - Accent4 4 2" xfId="555" xr:uid="{00000000-0005-0000-0000-000052000000}"/>
    <cellStyle name="20% - Accent4 4 3" xfId="554" xr:uid="{00000000-0005-0000-0000-000053000000}"/>
    <cellStyle name="20% - Accent4 5" xfId="62" xr:uid="{00000000-0005-0000-0000-000054000000}"/>
    <cellStyle name="20% - Accent4 5 2" xfId="63" xr:uid="{00000000-0005-0000-0000-000055000000}"/>
    <cellStyle name="20% - Accent4 5 3" xfId="556" xr:uid="{00000000-0005-0000-0000-000056000000}"/>
    <cellStyle name="20% - Accent4 6" xfId="64" xr:uid="{00000000-0005-0000-0000-000057000000}"/>
    <cellStyle name="20% - Accent4 6 2" xfId="65" xr:uid="{00000000-0005-0000-0000-000058000000}"/>
    <cellStyle name="20% - Accent4 7" xfId="66" xr:uid="{00000000-0005-0000-0000-000059000000}"/>
    <cellStyle name="20% - Accent4 8" xfId="67" xr:uid="{00000000-0005-0000-0000-00005A000000}"/>
    <cellStyle name="20% - Accent4 9" xfId="68" xr:uid="{00000000-0005-0000-0000-00005B000000}"/>
    <cellStyle name="20% - Accent5 2" xfId="69" xr:uid="{00000000-0005-0000-0000-00005C000000}"/>
    <cellStyle name="20% - Accent5 2 2" xfId="70" xr:uid="{00000000-0005-0000-0000-00005D000000}"/>
    <cellStyle name="20% - Accent5 2 2 2" xfId="71" xr:uid="{00000000-0005-0000-0000-00005E000000}"/>
    <cellStyle name="20% - Accent5 2 2 2 2" xfId="72" xr:uid="{00000000-0005-0000-0000-00005F000000}"/>
    <cellStyle name="20% - Accent5 2 2 3" xfId="73" xr:uid="{00000000-0005-0000-0000-000060000000}"/>
    <cellStyle name="20% - Accent5 2 3" xfId="74" xr:uid="{00000000-0005-0000-0000-000061000000}"/>
    <cellStyle name="20% - Accent5 2 3 2" xfId="75" xr:uid="{00000000-0005-0000-0000-000062000000}"/>
    <cellStyle name="20% - Accent5 2 4" xfId="76" xr:uid="{00000000-0005-0000-0000-000063000000}"/>
    <cellStyle name="20% - Accent5 2 5" xfId="557" xr:uid="{00000000-0005-0000-0000-000064000000}"/>
    <cellStyle name="20% - Accent5 3" xfId="77" xr:uid="{00000000-0005-0000-0000-000065000000}"/>
    <cellStyle name="20% - Accent5 3 2" xfId="559" xr:uid="{00000000-0005-0000-0000-000066000000}"/>
    <cellStyle name="20% - Accent5 3 3" xfId="558" xr:uid="{00000000-0005-0000-0000-000067000000}"/>
    <cellStyle name="20% - Accent5 4" xfId="78" xr:uid="{00000000-0005-0000-0000-000068000000}"/>
    <cellStyle name="20% - Accent5 4 2" xfId="561" xr:uid="{00000000-0005-0000-0000-000069000000}"/>
    <cellStyle name="20% - Accent5 4 3" xfId="560" xr:uid="{00000000-0005-0000-0000-00006A000000}"/>
    <cellStyle name="20% - Accent5 5" xfId="79" xr:uid="{00000000-0005-0000-0000-00006B000000}"/>
    <cellStyle name="20% - Accent5 5 2" xfId="80" xr:uid="{00000000-0005-0000-0000-00006C000000}"/>
    <cellStyle name="20% - Accent5 5 3" xfId="562" xr:uid="{00000000-0005-0000-0000-00006D000000}"/>
    <cellStyle name="20% - Accent5 6" xfId="81" xr:uid="{00000000-0005-0000-0000-00006E000000}"/>
    <cellStyle name="20% - Accent5 6 2" xfId="82" xr:uid="{00000000-0005-0000-0000-00006F000000}"/>
    <cellStyle name="20% - Accent5 7" xfId="83" xr:uid="{00000000-0005-0000-0000-000070000000}"/>
    <cellStyle name="20% - Accent5 8" xfId="84" xr:uid="{00000000-0005-0000-0000-000071000000}"/>
    <cellStyle name="20% - Accent5 9" xfId="85" xr:uid="{00000000-0005-0000-0000-000072000000}"/>
    <cellStyle name="20% - Accent6 2" xfId="86" xr:uid="{00000000-0005-0000-0000-000073000000}"/>
    <cellStyle name="20% - Accent6 2 2" xfId="87" xr:uid="{00000000-0005-0000-0000-000074000000}"/>
    <cellStyle name="20% - Accent6 2 2 2" xfId="88" xr:uid="{00000000-0005-0000-0000-000075000000}"/>
    <cellStyle name="20% - Accent6 2 2 2 2" xfId="89" xr:uid="{00000000-0005-0000-0000-000076000000}"/>
    <cellStyle name="20% - Accent6 2 2 3" xfId="90" xr:uid="{00000000-0005-0000-0000-000077000000}"/>
    <cellStyle name="20% - Accent6 2 3" xfId="91" xr:uid="{00000000-0005-0000-0000-000078000000}"/>
    <cellStyle name="20% - Accent6 2 3 2" xfId="92" xr:uid="{00000000-0005-0000-0000-000079000000}"/>
    <cellStyle name="20% - Accent6 2 4" xfId="93" xr:uid="{00000000-0005-0000-0000-00007A000000}"/>
    <cellStyle name="20% - Accent6 2 5" xfId="563" xr:uid="{00000000-0005-0000-0000-00007B000000}"/>
    <cellStyle name="20% - Accent6 3" xfId="94" xr:uid="{00000000-0005-0000-0000-00007C000000}"/>
    <cellStyle name="20% - Accent6 3 2" xfId="565" xr:uid="{00000000-0005-0000-0000-00007D000000}"/>
    <cellStyle name="20% - Accent6 3 3" xfId="564" xr:uid="{00000000-0005-0000-0000-00007E000000}"/>
    <cellStyle name="20% - Accent6 4" xfId="95" xr:uid="{00000000-0005-0000-0000-00007F000000}"/>
    <cellStyle name="20% - Accent6 4 2" xfId="567" xr:uid="{00000000-0005-0000-0000-000080000000}"/>
    <cellStyle name="20% - Accent6 4 3" xfId="566" xr:uid="{00000000-0005-0000-0000-000081000000}"/>
    <cellStyle name="20% - Accent6 5" xfId="96" xr:uid="{00000000-0005-0000-0000-000082000000}"/>
    <cellStyle name="20% - Accent6 5 2" xfId="97" xr:uid="{00000000-0005-0000-0000-000083000000}"/>
    <cellStyle name="20% - Accent6 5 3" xfId="568" xr:uid="{00000000-0005-0000-0000-000084000000}"/>
    <cellStyle name="20% - Accent6 6" xfId="98" xr:uid="{00000000-0005-0000-0000-000085000000}"/>
    <cellStyle name="20% - Accent6 6 2" xfId="99" xr:uid="{00000000-0005-0000-0000-000086000000}"/>
    <cellStyle name="20% - Accent6 7" xfId="100" xr:uid="{00000000-0005-0000-0000-000087000000}"/>
    <cellStyle name="20% - Accent6 8" xfId="101" xr:uid="{00000000-0005-0000-0000-000088000000}"/>
    <cellStyle name="20% - Accent6 9" xfId="102" xr:uid="{00000000-0005-0000-0000-000089000000}"/>
    <cellStyle name="40% - Accent1 2" xfId="103" xr:uid="{00000000-0005-0000-0000-00008A000000}"/>
    <cellStyle name="40% - Accent1 2 2" xfId="104" xr:uid="{00000000-0005-0000-0000-00008B000000}"/>
    <cellStyle name="40% - Accent1 2 2 2" xfId="105" xr:uid="{00000000-0005-0000-0000-00008C000000}"/>
    <cellStyle name="40% - Accent1 2 2 2 2" xfId="106" xr:uid="{00000000-0005-0000-0000-00008D000000}"/>
    <cellStyle name="40% - Accent1 2 2 3" xfId="107" xr:uid="{00000000-0005-0000-0000-00008E000000}"/>
    <cellStyle name="40% - Accent1 2 3" xfId="108" xr:uid="{00000000-0005-0000-0000-00008F000000}"/>
    <cellStyle name="40% - Accent1 2 3 2" xfId="109" xr:uid="{00000000-0005-0000-0000-000090000000}"/>
    <cellStyle name="40% - Accent1 2 4" xfId="110" xr:uid="{00000000-0005-0000-0000-000091000000}"/>
    <cellStyle name="40% - Accent1 2 5" xfId="569" xr:uid="{00000000-0005-0000-0000-000092000000}"/>
    <cellStyle name="40% - Accent1 3" xfId="111" xr:uid="{00000000-0005-0000-0000-000093000000}"/>
    <cellStyle name="40% - Accent1 3 2" xfId="571" xr:uid="{00000000-0005-0000-0000-000094000000}"/>
    <cellStyle name="40% - Accent1 3 3" xfId="570" xr:uid="{00000000-0005-0000-0000-000095000000}"/>
    <cellStyle name="40% - Accent1 4" xfId="112" xr:uid="{00000000-0005-0000-0000-000096000000}"/>
    <cellStyle name="40% - Accent1 4 2" xfId="573" xr:uid="{00000000-0005-0000-0000-000097000000}"/>
    <cellStyle name="40% - Accent1 4 3" xfId="572" xr:uid="{00000000-0005-0000-0000-000098000000}"/>
    <cellStyle name="40% - Accent1 5" xfId="113" xr:uid="{00000000-0005-0000-0000-000099000000}"/>
    <cellStyle name="40% - Accent1 5 2" xfId="114" xr:uid="{00000000-0005-0000-0000-00009A000000}"/>
    <cellStyle name="40% - Accent1 5 3" xfId="574" xr:uid="{00000000-0005-0000-0000-00009B000000}"/>
    <cellStyle name="40% - Accent1 6" xfId="115" xr:uid="{00000000-0005-0000-0000-00009C000000}"/>
    <cellStyle name="40% - Accent1 6 2" xfId="116" xr:uid="{00000000-0005-0000-0000-00009D000000}"/>
    <cellStyle name="40% - Accent1 7" xfId="117" xr:uid="{00000000-0005-0000-0000-00009E000000}"/>
    <cellStyle name="40% - Accent1 8" xfId="118" xr:uid="{00000000-0005-0000-0000-00009F000000}"/>
    <cellStyle name="40% - Accent1 9" xfId="119" xr:uid="{00000000-0005-0000-0000-0000A0000000}"/>
    <cellStyle name="40% - Accent2 2" xfId="120" xr:uid="{00000000-0005-0000-0000-0000A1000000}"/>
    <cellStyle name="40% - Accent2 2 2" xfId="121" xr:uid="{00000000-0005-0000-0000-0000A2000000}"/>
    <cellStyle name="40% - Accent2 2 2 2" xfId="122" xr:uid="{00000000-0005-0000-0000-0000A3000000}"/>
    <cellStyle name="40% - Accent2 2 2 2 2" xfId="123" xr:uid="{00000000-0005-0000-0000-0000A4000000}"/>
    <cellStyle name="40% - Accent2 2 2 3" xfId="124" xr:uid="{00000000-0005-0000-0000-0000A5000000}"/>
    <cellStyle name="40% - Accent2 2 3" xfId="125" xr:uid="{00000000-0005-0000-0000-0000A6000000}"/>
    <cellStyle name="40% - Accent2 2 3 2" xfId="126" xr:uid="{00000000-0005-0000-0000-0000A7000000}"/>
    <cellStyle name="40% - Accent2 2 4" xfId="127" xr:uid="{00000000-0005-0000-0000-0000A8000000}"/>
    <cellStyle name="40% - Accent2 2 5" xfId="575" xr:uid="{00000000-0005-0000-0000-0000A9000000}"/>
    <cellStyle name="40% - Accent2 3" xfId="128" xr:uid="{00000000-0005-0000-0000-0000AA000000}"/>
    <cellStyle name="40% - Accent2 3 2" xfId="577" xr:uid="{00000000-0005-0000-0000-0000AB000000}"/>
    <cellStyle name="40% - Accent2 3 3" xfId="576" xr:uid="{00000000-0005-0000-0000-0000AC000000}"/>
    <cellStyle name="40% - Accent2 4" xfId="129" xr:uid="{00000000-0005-0000-0000-0000AD000000}"/>
    <cellStyle name="40% - Accent2 4 2" xfId="579" xr:uid="{00000000-0005-0000-0000-0000AE000000}"/>
    <cellStyle name="40% - Accent2 4 3" xfId="578" xr:uid="{00000000-0005-0000-0000-0000AF000000}"/>
    <cellStyle name="40% - Accent2 5" xfId="130" xr:uid="{00000000-0005-0000-0000-0000B0000000}"/>
    <cellStyle name="40% - Accent2 5 2" xfId="131" xr:uid="{00000000-0005-0000-0000-0000B1000000}"/>
    <cellStyle name="40% - Accent2 5 3" xfId="580" xr:uid="{00000000-0005-0000-0000-0000B2000000}"/>
    <cellStyle name="40% - Accent2 6" xfId="132" xr:uid="{00000000-0005-0000-0000-0000B3000000}"/>
    <cellStyle name="40% - Accent2 6 2" xfId="133" xr:uid="{00000000-0005-0000-0000-0000B4000000}"/>
    <cellStyle name="40% - Accent2 7" xfId="134" xr:uid="{00000000-0005-0000-0000-0000B5000000}"/>
    <cellStyle name="40% - Accent2 8" xfId="135" xr:uid="{00000000-0005-0000-0000-0000B6000000}"/>
    <cellStyle name="40% - Accent2 9" xfId="136" xr:uid="{00000000-0005-0000-0000-0000B7000000}"/>
    <cellStyle name="40% - Accent3 2" xfId="137" xr:uid="{00000000-0005-0000-0000-0000B8000000}"/>
    <cellStyle name="40% - Accent3 2 2" xfId="138" xr:uid="{00000000-0005-0000-0000-0000B9000000}"/>
    <cellStyle name="40% - Accent3 2 2 2" xfId="139" xr:uid="{00000000-0005-0000-0000-0000BA000000}"/>
    <cellStyle name="40% - Accent3 2 2 2 2" xfId="140" xr:uid="{00000000-0005-0000-0000-0000BB000000}"/>
    <cellStyle name="40% - Accent3 2 2 3" xfId="141" xr:uid="{00000000-0005-0000-0000-0000BC000000}"/>
    <cellStyle name="40% - Accent3 2 3" xfId="142" xr:uid="{00000000-0005-0000-0000-0000BD000000}"/>
    <cellStyle name="40% - Accent3 2 3 2" xfId="143" xr:uid="{00000000-0005-0000-0000-0000BE000000}"/>
    <cellStyle name="40% - Accent3 2 4" xfId="144" xr:uid="{00000000-0005-0000-0000-0000BF000000}"/>
    <cellStyle name="40% - Accent3 2 5" xfId="581" xr:uid="{00000000-0005-0000-0000-0000C0000000}"/>
    <cellStyle name="40% - Accent3 3" xfId="145" xr:uid="{00000000-0005-0000-0000-0000C1000000}"/>
    <cellStyle name="40% - Accent3 3 2" xfId="583" xr:uid="{00000000-0005-0000-0000-0000C2000000}"/>
    <cellStyle name="40% - Accent3 3 3" xfId="582" xr:uid="{00000000-0005-0000-0000-0000C3000000}"/>
    <cellStyle name="40% - Accent3 4" xfId="146" xr:uid="{00000000-0005-0000-0000-0000C4000000}"/>
    <cellStyle name="40% - Accent3 4 2" xfId="585" xr:uid="{00000000-0005-0000-0000-0000C5000000}"/>
    <cellStyle name="40% - Accent3 4 3" xfId="584" xr:uid="{00000000-0005-0000-0000-0000C6000000}"/>
    <cellStyle name="40% - Accent3 5" xfId="147" xr:uid="{00000000-0005-0000-0000-0000C7000000}"/>
    <cellStyle name="40% - Accent3 5 2" xfId="148" xr:uid="{00000000-0005-0000-0000-0000C8000000}"/>
    <cellStyle name="40% - Accent3 5 3" xfId="586" xr:uid="{00000000-0005-0000-0000-0000C9000000}"/>
    <cellStyle name="40% - Accent3 6" xfId="149" xr:uid="{00000000-0005-0000-0000-0000CA000000}"/>
    <cellStyle name="40% - Accent3 6 2" xfId="150" xr:uid="{00000000-0005-0000-0000-0000CB000000}"/>
    <cellStyle name="40% - Accent3 7" xfId="151" xr:uid="{00000000-0005-0000-0000-0000CC000000}"/>
    <cellStyle name="40% - Accent3 8" xfId="152" xr:uid="{00000000-0005-0000-0000-0000CD000000}"/>
    <cellStyle name="40% - Accent3 9" xfId="153" xr:uid="{00000000-0005-0000-0000-0000CE000000}"/>
    <cellStyle name="40% - Accent4 2" xfId="154" xr:uid="{00000000-0005-0000-0000-0000CF000000}"/>
    <cellStyle name="40% - Accent4 2 2" xfId="155" xr:uid="{00000000-0005-0000-0000-0000D0000000}"/>
    <cellStyle name="40% - Accent4 2 2 2" xfId="156" xr:uid="{00000000-0005-0000-0000-0000D1000000}"/>
    <cellStyle name="40% - Accent4 2 2 2 2" xfId="157" xr:uid="{00000000-0005-0000-0000-0000D2000000}"/>
    <cellStyle name="40% - Accent4 2 2 3" xfId="158" xr:uid="{00000000-0005-0000-0000-0000D3000000}"/>
    <cellStyle name="40% - Accent4 2 3" xfId="159" xr:uid="{00000000-0005-0000-0000-0000D4000000}"/>
    <cellStyle name="40% - Accent4 2 3 2" xfId="160" xr:uid="{00000000-0005-0000-0000-0000D5000000}"/>
    <cellStyle name="40% - Accent4 2 4" xfId="161" xr:uid="{00000000-0005-0000-0000-0000D6000000}"/>
    <cellStyle name="40% - Accent4 2 5" xfId="587" xr:uid="{00000000-0005-0000-0000-0000D7000000}"/>
    <cellStyle name="40% - Accent4 3" xfId="162" xr:uid="{00000000-0005-0000-0000-0000D8000000}"/>
    <cellStyle name="40% - Accent4 3 2" xfId="589" xr:uid="{00000000-0005-0000-0000-0000D9000000}"/>
    <cellStyle name="40% - Accent4 3 3" xfId="588" xr:uid="{00000000-0005-0000-0000-0000DA000000}"/>
    <cellStyle name="40% - Accent4 4" xfId="163" xr:uid="{00000000-0005-0000-0000-0000DB000000}"/>
    <cellStyle name="40% - Accent4 4 2" xfId="591" xr:uid="{00000000-0005-0000-0000-0000DC000000}"/>
    <cellStyle name="40% - Accent4 4 3" xfId="590" xr:uid="{00000000-0005-0000-0000-0000DD000000}"/>
    <cellStyle name="40% - Accent4 5" xfId="164" xr:uid="{00000000-0005-0000-0000-0000DE000000}"/>
    <cellStyle name="40% - Accent4 5 2" xfId="165" xr:uid="{00000000-0005-0000-0000-0000DF000000}"/>
    <cellStyle name="40% - Accent4 5 3" xfId="592" xr:uid="{00000000-0005-0000-0000-0000E0000000}"/>
    <cellStyle name="40% - Accent4 6" xfId="166" xr:uid="{00000000-0005-0000-0000-0000E1000000}"/>
    <cellStyle name="40% - Accent4 6 2" xfId="167" xr:uid="{00000000-0005-0000-0000-0000E2000000}"/>
    <cellStyle name="40% - Accent4 7" xfId="168" xr:uid="{00000000-0005-0000-0000-0000E3000000}"/>
    <cellStyle name="40% - Accent4 8" xfId="169" xr:uid="{00000000-0005-0000-0000-0000E4000000}"/>
    <cellStyle name="40% - Accent4 9" xfId="170" xr:uid="{00000000-0005-0000-0000-0000E5000000}"/>
    <cellStyle name="40% - Accent5 2" xfId="171" xr:uid="{00000000-0005-0000-0000-0000E6000000}"/>
    <cellStyle name="40% - Accent5 2 2" xfId="172" xr:uid="{00000000-0005-0000-0000-0000E7000000}"/>
    <cellStyle name="40% - Accent5 2 2 2" xfId="173" xr:uid="{00000000-0005-0000-0000-0000E8000000}"/>
    <cellStyle name="40% - Accent5 2 2 2 2" xfId="174" xr:uid="{00000000-0005-0000-0000-0000E9000000}"/>
    <cellStyle name="40% - Accent5 2 2 3" xfId="175" xr:uid="{00000000-0005-0000-0000-0000EA000000}"/>
    <cellStyle name="40% - Accent5 2 3" xfId="176" xr:uid="{00000000-0005-0000-0000-0000EB000000}"/>
    <cellStyle name="40% - Accent5 2 3 2" xfId="177" xr:uid="{00000000-0005-0000-0000-0000EC000000}"/>
    <cellStyle name="40% - Accent5 2 4" xfId="178" xr:uid="{00000000-0005-0000-0000-0000ED000000}"/>
    <cellStyle name="40% - Accent5 2 5" xfId="593" xr:uid="{00000000-0005-0000-0000-0000EE000000}"/>
    <cellStyle name="40% - Accent5 3" xfId="179" xr:uid="{00000000-0005-0000-0000-0000EF000000}"/>
    <cellStyle name="40% - Accent5 3 2" xfId="595" xr:uid="{00000000-0005-0000-0000-0000F0000000}"/>
    <cellStyle name="40% - Accent5 3 3" xfId="594" xr:uid="{00000000-0005-0000-0000-0000F1000000}"/>
    <cellStyle name="40% - Accent5 4" xfId="180" xr:uid="{00000000-0005-0000-0000-0000F2000000}"/>
    <cellStyle name="40% - Accent5 4 2" xfId="597" xr:uid="{00000000-0005-0000-0000-0000F3000000}"/>
    <cellStyle name="40% - Accent5 4 3" xfId="596" xr:uid="{00000000-0005-0000-0000-0000F4000000}"/>
    <cellStyle name="40% - Accent5 5" xfId="181" xr:uid="{00000000-0005-0000-0000-0000F5000000}"/>
    <cellStyle name="40% - Accent5 5 2" xfId="182" xr:uid="{00000000-0005-0000-0000-0000F6000000}"/>
    <cellStyle name="40% - Accent5 5 3" xfId="598" xr:uid="{00000000-0005-0000-0000-0000F7000000}"/>
    <cellStyle name="40% - Accent5 6" xfId="183" xr:uid="{00000000-0005-0000-0000-0000F8000000}"/>
    <cellStyle name="40% - Accent5 6 2" xfId="184" xr:uid="{00000000-0005-0000-0000-0000F9000000}"/>
    <cellStyle name="40% - Accent5 7" xfId="185" xr:uid="{00000000-0005-0000-0000-0000FA000000}"/>
    <cellStyle name="40% - Accent5 8" xfId="186" xr:uid="{00000000-0005-0000-0000-0000FB000000}"/>
    <cellStyle name="40% - Accent5 9" xfId="187" xr:uid="{00000000-0005-0000-0000-0000FC000000}"/>
    <cellStyle name="40% - Accent6 2" xfId="188" xr:uid="{00000000-0005-0000-0000-0000FD000000}"/>
    <cellStyle name="40% - Accent6 2 2" xfId="189" xr:uid="{00000000-0005-0000-0000-0000FE000000}"/>
    <cellStyle name="40% - Accent6 2 2 2" xfId="190" xr:uid="{00000000-0005-0000-0000-0000FF000000}"/>
    <cellStyle name="40% - Accent6 2 2 2 2" xfId="191" xr:uid="{00000000-0005-0000-0000-000000010000}"/>
    <cellStyle name="40% - Accent6 2 2 3" xfId="192" xr:uid="{00000000-0005-0000-0000-000001010000}"/>
    <cellStyle name="40% - Accent6 2 3" xfId="193" xr:uid="{00000000-0005-0000-0000-000002010000}"/>
    <cellStyle name="40% - Accent6 2 3 2" xfId="194" xr:uid="{00000000-0005-0000-0000-000003010000}"/>
    <cellStyle name="40% - Accent6 2 4" xfId="195" xr:uid="{00000000-0005-0000-0000-000004010000}"/>
    <cellStyle name="40% - Accent6 2 5" xfId="599" xr:uid="{00000000-0005-0000-0000-000005010000}"/>
    <cellStyle name="40% - Accent6 3" xfId="196" xr:uid="{00000000-0005-0000-0000-000006010000}"/>
    <cellStyle name="40% - Accent6 3 2" xfId="601" xr:uid="{00000000-0005-0000-0000-000007010000}"/>
    <cellStyle name="40% - Accent6 3 3" xfId="600" xr:uid="{00000000-0005-0000-0000-000008010000}"/>
    <cellStyle name="40% - Accent6 4" xfId="197" xr:uid="{00000000-0005-0000-0000-000009010000}"/>
    <cellStyle name="40% - Accent6 4 2" xfId="603" xr:uid="{00000000-0005-0000-0000-00000A010000}"/>
    <cellStyle name="40% - Accent6 4 3" xfId="602" xr:uid="{00000000-0005-0000-0000-00000B010000}"/>
    <cellStyle name="40% - Accent6 5" xfId="198" xr:uid="{00000000-0005-0000-0000-00000C010000}"/>
    <cellStyle name="40% - Accent6 5 2" xfId="199" xr:uid="{00000000-0005-0000-0000-00000D010000}"/>
    <cellStyle name="40% - Accent6 5 3" xfId="604" xr:uid="{00000000-0005-0000-0000-00000E010000}"/>
    <cellStyle name="40% - Accent6 6" xfId="200" xr:uid="{00000000-0005-0000-0000-00000F010000}"/>
    <cellStyle name="40% - Accent6 6 2" xfId="201" xr:uid="{00000000-0005-0000-0000-000010010000}"/>
    <cellStyle name="40% - Accent6 7" xfId="202" xr:uid="{00000000-0005-0000-0000-000011010000}"/>
    <cellStyle name="40% - Accent6 8" xfId="203" xr:uid="{00000000-0005-0000-0000-000012010000}"/>
    <cellStyle name="40% - Accent6 9" xfId="204" xr:uid="{00000000-0005-0000-0000-000013010000}"/>
    <cellStyle name="60% - Accent1 2" xfId="205" xr:uid="{00000000-0005-0000-0000-000014010000}"/>
    <cellStyle name="60% - Accent1 2 2" xfId="206" xr:uid="{00000000-0005-0000-0000-000015010000}"/>
    <cellStyle name="60% - Accent1 2 3" xfId="605" xr:uid="{00000000-0005-0000-0000-000016010000}"/>
    <cellStyle name="60% - Accent1 3" xfId="207" xr:uid="{00000000-0005-0000-0000-000017010000}"/>
    <cellStyle name="60% - Accent1 3 2" xfId="607" xr:uid="{00000000-0005-0000-0000-000018010000}"/>
    <cellStyle name="60% - Accent1 3 3" xfId="606" xr:uid="{00000000-0005-0000-0000-000019010000}"/>
    <cellStyle name="60% - Accent1 4" xfId="208" xr:uid="{00000000-0005-0000-0000-00001A010000}"/>
    <cellStyle name="60% - Accent1 4 2" xfId="609" xr:uid="{00000000-0005-0000-0000-00001B010000}"/>
    <cellStyle name="60% - Accent1 4 3" xfId="608" xr:uid="{00000000-0005-0000-0000-00001C010000}"/>
    <cellStyle name="60% - Accent1 5" xfId="209" xr:uid="{00000000-0005-0000-0000-00001D010000}"/>
    <cellStyle name="60% - Accent1 6" xfId="210" xr:uid="{00000000-0005-0000-0000-00001E010000}"/>
    <cellStyle name="60% - Accent2 2" xfId="211" xr:uid="{00000000-0005-0000-0000-00001F010000}"/>
    <cellStyle name="60% - Accent2 2 2" xfId="212" xr:uid="{00000000-0005-0000-0000-000020010000}"/>
    <cellStyle name="60% - Accent2 2 3" xfId="610" xr:uid="{00000000-0005-0000-0000-000021010000}"/>
    <cellStyle name="60% - Accent2 3" xfId="213" xr:uid="{00000000-0005-0000-0000-000022010000}"/>
    <cellStyle name="60% - Accent2 3 2" xfId="612" xr:uid="{00000000-0005-0000-0000-000023010000}"/>
    <cellStyle name="60% - Accent2 3 3" xfId="611" xr:uid="{00000000-0005-0000-0000-000024010000}"/>
    <cellStyle name="60% - Accent2 4" xfId="214" xr:uid="{00000000-0005-0000-0000-000025010000}"/>
    <cellStyle name="60% - Accent2 4 2" xfId="614" xr:uid="{00000000-0005-0000-0000-000026010000}"/>
    <cellStyle name="60% - Accent2 4 3" xfId="613" xr:uid="{00000000-0005-0000-0000-000027010000}"/>
    <cellStyle name="60% - Accent2 5" xfId="215" xr:uid="{00000000-0005-0000-0000-000028010000}"/>
    <cellStyle name="60% - Accent2 6" xfId="216" xr:uid="{00000000-0005-0000-0000-000029010000}"/>
    <cellStyle name="60% - Accent3 2" xfId="217" xr:uid="{00000000-0005-0000-0000-00002A010000}"/>
    <cellStyle name="60% - Accent3 2 2" xfId="218" xr:uid="{00000000-0005-0000-0000-00002B010000}"/>
    <cellStyle name="60% - Accent3 2 3" xfId="615" xr:uid="{00000000-0005-0000-0000-00002C010000}"/>
    <cellStyle name="60% - Accent3 3" xfId="219" xr:uid="{00000000-0005-0000-0000-00002D010000}"/>
    <cellStyle name="60% - Accent3 3 2" xfId="617" xr:uid="{00000000-0005-0000-0000-00002E010000}"/>
    <cellStyle name="60% - Accent3 3 3" xfId="616" xr:uid="{00000000-0005-0000-0000-00002F010000}"/>
    <cellStyle name="60% - Accent3 4" xfId="220" xr:uid="{00000000-0005-0000-0000-000030010000}"/>
    <cellStyle name="60% - Accent3 4 2" xfId="619" xr:uid="{00000000-0005-0000-0000-000031010000}"/>
    <cellStyle name="60% - Accent3 4 3" xfId="618" xr:uid="{00000000-0005-0000-0000-000032010000}"/>
    <cellStyle name="60% - Accent3 5" xfId="221" xr:uid="{00000000-0005-0000-0000-000033010000}"/>
    <cellStyle name="60% - Accent3 6" xfId="222" xr:uid="{00000000-0005-0000-0000-000034010000}"/>
    <cellStyle name="60% - Accent4 2" xfId="223" xr:uid="{00000000-0005-0000-0000-000035010000}"/>
    <cellStyle name="60% - Accent4 2 2" xfId="224" xr:uid="{00000000-0005-0000-0000-000036010000}"/>
    <cellStyle name="60% - Accent4 2 3" xfId="620" xr:uid="{00000000-0005-0000-0000-000037010000}"/>
    <cellStyle name="60% - Accent4 3" xfId="225" xr:uid="{00000000-0005-0000-0000-000038010000}"/>
    <cellStyle name="60% - Accent4 3 2" xfId="622" xr:uid="{00000000-0005-0000-0000-000039010000}"/>
    <cellStyle name="60% - Accent4 3 3" xfId="621" xr:uid="{00000000-0005-0000-0000-00003A010000}"/>
    <cellStyle name="60% - Accent4 4" xfId="226" xr:uid="{00000000-0005-0000-0000-00003B010000}"/>
    <cellStyle name="60% - Accent4 4 2" xfId="624" xr:uid="{00000000-0005-0000-0000-00003C010000}"/>
    <cellStyle name="60% - Accent4 4 3" xfId="623" xr:uid="{00000000-0005-0000-0000-00003D010000}"/>
    <cellStyle name="60% - Accent4 5" xfId="227" xr:uid="{00000000-0005-0000-0000-00003E010000}"/>
    <cellStyle name="60% - Accent4 6" xfId="228" xr:uid="{00000000-0005-0000-0000-00003F010000}"/>
    <cellStyle name="60% - Accent5 2" xfId="229" xr:uid="{00000000-0005-0000-0000-000040010000}"/>
    <cellStyle name="60% - Accent5 2 2" xfId="230" xr:uid="{00000000-0005-0000-0000-000041010000}"/>
    <cellStyle name="60% - Accent5 2 3" xfId="625" xr:uid="{00000000-0005-0000-0000-000042010000}"/>
    <cellStyle name="60% - Accent5 3" xfId="231" xr:uid="{00000000-0005-0000-0000-000043010000}"/>
    <cellStyle name="60% - Accent5 3 2" xfId="627" xr:uid="{00000000-0005-0000-0000-000044010000}"/>
    <cellStyle name="60% - Accent5 3 3" xfId="626" xr:uid="{00000000-0005-0000-0000-000045010000}"/>
    <cellStyle name="60% - Accent5 4" xfId="232" xr:uid="{00000000-0005-0000-0000-000046010000}"/>
    <cellStyle name="60% - Accent5 4 2" xfId="629" xr:uid="{00000000-0005-0000-0000-000047010000}"/>
    <cellStyle name="60% - Accent5 4 3" xfId="628" xr:uid="{00000000-0005-0000-0000-000048010000}"/>
    <cellStyle name="60% - Accent5 5" xfId="233" xr:uid="{00000000-0005-0000-0000-000049010000}"/>
    <cellStyle name="60% - Accent5 6" xfId="234" xr:uid="{00000000-0005-0000-0000-00004A010000}"/>
    <cellStyle name="60% - Accent6 2" xfId="235" xr:uid="{00000000-0005-0000-0000-00004B010000}"/>
    <cellStyle name="60% - Accent6 2 2" xfId="236" xr:uid="{00000000-0005-0000-0000-00004C010000}"/>
    <cellStyle name="60% - Accent6 2 3" xfId="630" xr:uid="{00000000-0005-0000-0000-00004D010000}"/>
    <cellStyle name="60% - Accent6 3" xfId="237" xr:uid="{00000000-0005-0000-0000-00004E010000}"/>
    <cellStyle name="60% - Accent6 3 2" xfId="632" xr:uid="{00000000-0005-0000-0000-00004F010000}"/>
    <cellStyle name="60% - Accent6 3 3" xfId="631" xr:uid="{00000000-0005-0000-0000-000050010000}"/>
    <cellStyle name="60% - Accent6 4" xfId="238" xr:uid="{00000000-0005-0000-0000-000051010000}"/>
    <cellStyle name="60% - Accent6 4 2" xfId="634" xr:uid="{00000000-0005-0000-0000-000052010000}"/>
    <cellStyle name="60% - Accent6 4 3" xfId="633" xr:uid="{00000000-0005-0000-0000-000053010000}"/>
    <cellStyle name="60% - Accent6 5" xfId="239" xr:uid="{00000000-0005-0000-0000-000054010000}"/>
    <cellStyle name="60% - Accent6 6" xfId="240" xr:uid="{00000000-0005-0000-0000-000055010000}"/>
    <cellStyle name="Accent1 2" xfId="241" xr:uid="{00000000-0005-0000-0000-000056010000}"/>
    <cellStyle name="Accent1 2 2" xfId="242" xr:uid="{00000000-0005-0000-0000-000057010000}"/>
    <cellStyle name="Accent1 2 3" xfId="635" xr:uid="{00000000-0005-0000-0000-000058010000}"/>
    <cellStyle name="Accent1 3" xfId="243" xr:uid="{00000000-0005-0000-0000-000059010000}"/>
    <cellStyle name="Accent1 3 2" xfId="637" xr:uid="{00000000-0005-0000-0000-00005A010000}"/>
    <cellStyle name="Accent1 3 3" xfId="636" xr:uid="{00000000-0005-0000-0000-00005B010000}"/>
    <cellStyle name="Accent1 4" xfId="244" xr:uid="{00000000-0005-0000-0000-00005C010000}"/>
    <cellStyle name="Accent1 4 2" xfId="639" xr:uid="{00000000-0005-0000-0000-00005D010000}"/>
    <cellStyle name="Accent1 4 3" xfId="638" xr:uid="{00000000-0005-0000-0000-00005E010000}"/>
    <cellStyle name="Accent1 5" xfId="245" xr:uid="{00000000-0005-0000-0000-00005F010000}"/>
    <cellStyle name="Accent1 6" xfId="246" xr:uid="{00000000-0005-0000-0000-000060010000}"/>
    <cellStyle name="Accent2 2" xfId="247" xr:uid="{00000000-0005-0000-0000-000061010000}"/>
    <cellStyle name="Accent2 2 2" xfId="248" xr:uid="{00000000-0005-0000-0000-000062010000}"/>
    <cellStyle name="Accent2 2 3" xfId="640" xr:uid="{00000000-0005-0000-0000-000063010000}"/>
    <cellStyle name="Accent2 3" xfId="249" xr:uid="{00000000-0005-0000-0000-000064010000}"/>
    <cellStyle name="Accent2 3 2" xfId="642" xr:uid="{00000000-0005-0000-0000-000065010000}"/>
    <cellStyle name="Accent2 3 3" xfId="641" xr:uid="{00000000-0005-0000-0000-000066010000}"/>
    <cellStyle name="Accent2 4" xfId="250" xr:uid="{00000000-0005-0000-0000-000067010000}"/>
    <cellStyle name="Accent2 4 2" xfId="644" xr:uid="{00000000-0005-0000-0000-000068010000}"/>
    <cellStyle name="Accent2 4 3" xfId="643" xr:uid="{00000000-0005-0000-0000-000069010000}"/>
    <cellStyle name="Accent2 5" xfId="251" xr:uid="{00000000-0005-0000-0000-00006A010000}"/>
    <cellStyle name="Accent2 6" xfId="252" xr:uid="{00000000-0005-0000-0000-00006B010000}"/>
    <cellStyle name="Accent3 2" xfId="253" xr:uid="{00000000-0005-0000-0000-00006C010000}"/>
    <cellStyle name="Accent3 2 2" xfId="254" xr:uid="{00000000-0005-0000-0000-00006D010000}"/>
    <cellStyle name="Accent3 2 3" xfId="645" xr:uid="{00000000-0005-0000-0000-00006E010000}"/>
    <cellStyle name="Accent3 3" xfId="255" xr:uid="{00000000-0005-0000-0000-00006F010000}"/>
    <cellStyle name="Accent3 3 2" xfId="647" xr:uid="{00000000-0005-0000-0000-000070010000}"/>
    <cellStyle name="Accent3 3 3" xfId="646" xr:uid="{00000000-0005-0000-0000-000071010000}"/>
    <cellStyle name="Accent3 4" xfId="256" xr:uid="{00000000-0005-0000-0000-000072010000}"/>
    <cellStyle name="Accent3 4 2" xfId="649" xr:uid="{00000000-0005-0000-0000-000073010000}"/>
    <cellStyle name="Accent3 4 3" xfId="648" xr:uid="{00000000-0005-0000-0000-000074010000}"/>
    <cellStyle name="Accent3 5" xfId="257" xr:uid="{00000000-0005-0000-0000-000075010000}"/>
    <cellStyle name="Accent3 6" xfId="258" xr:uid="{00000000-0005-0000-0000-000076010000}"/>
    <cellStyle name="Accent4 2" xfId="259" xr:uid="{00000000-0005-0000-0000-000077010000}"/>
    <cellStyle name="Accent4 2 2" xfId="260" xr:uid="{00000000-0005-0000-0000-000078010000}"/>
    <cellStyle name="Accent4 2 3" xfId="650" xr:uid="{00000000-0005-0000-0000-000079010000}"/>
    <cellStyle name="Accent4 3" xfId="261" xr:uid="{00000000-0005-0000-0000-00007A010000}"/>
    <cellStyle name="Accent4 3 2" xfId="652" xr:uid="{00000000-0005-0000-0000-00007B010000}"/>
    <cellStyle name="Accent4 3 3" xfId="651" xr:uid="{00000000-0005-0000-0000-00007C010000}"/>
    <cellStyle name="Accent4 4" xfId="262" xr:uid="{00000000-0005-0000-0000-00007D010000}"/>
    <cellStyle name="Accent4 4 2" xfId="654" xr:uid="{00000000-0005-0000-0000-00007E010000}"/>
    <cellStyle name="Accent4 4 3" xfId="653" xr:uid="{00000000-0005-0000-0000-00007F010000}"/>
    <cellStyle name="Accent4 5" xfId="263" xr:uid="{00000000-0005-0000-0000-000080010000}"/>
    <cellStyle name="Accent4 6" xfId="264" xr:uid="{00000000-0005-0000-0000-000081010000}"/>
    <cellStyle name="Accent5 2" xfId="265" xr:uid="{00000000-0005-0000-0000-000082010000}"/>
    <cellStyle name="Accent5 2 2" xfId="266" xr:uid="{00000000-0005-0000-0000-000083010000}"/>
    <cellStyle name="Accent5 2 3" xfId="655" xr:uid="{00000000-0005-0000-0000-000084010000}"/>
    <cellStyle name="Accent5 3" xfId="267" xr:uid="{00000000-0005-0000-0000-000085010000}"/>
    <cellStyle name="Accent5 3 2" xfId="657" xr:uid="{00000000-0005-0000-0000-000086010000}"/>
    <cellStyle name="Accent5 3 3" xfId="656" xr:uid="{00000000-0005-0000-0000-000087010000}"/>
    <cellStyle name="Accent5 4" xfId="268" xr:uid="{00000000-0005-0000-0000-000088010000}"/>
    <cellStyle name="Accent5 4 2" xfId="659" xr:uid="{00000000-0005-0000-0000-000089010000}"/>
    <cellStyle name="Accent5 4 3" xfId="658" xr:uid="{00000000-0005-0000-0000-00008A010000}"/>
    <cellStyle name="Accent5 5" xfId="269" xr:uid="{00000000-0005-0000-0000-00008B010000}"/>
    <cellStyle name="Accent5 6" xfId="270" xr:uid="{00000000-0005-0000-0000-00008C010000}"/>
    <cellStyle name="Accent6 2" xfId="271" xr:uid="{00000000-0005-0000-0000-00008D010000}"/>
    <cellStyle name="Accent6 2 2" xfId="272" xr:uid="{00000000-0005-0000-0000-00008E010000}"/>
    <cellStyle name="Accent6 2 3" xfId="660" xr:uid="{00000000-0005-0000-0000-00008F010000}"/>
    <cellStyle name="Accent6 3" xfId="273" xr:uid="{00000000-0005-0000-0000-000090010000}"/>
    <cellStyle name="Accent6 3 2" xfId="662" xr:uid="{00000000-0005-0000-0000-000091010000}"/>
    <cellStyle name="Accent6 3 3" xfId="661" xr:uid="{00000000-0005-0000-0000-000092010000}"/>
    <cellStyle name="Accent6 4" xfId="274" xr:uid="{00000000-0005-0000-0000-000093010000}"/>
    <cellStyle name="Accent6 4 2" xfId="664" xr:uid="{00000000-0005-0000-0000-000094010000}"/>
    <cellStyle name="Accent6 4 3" xfId="663" xr:uid="{00000000-0005-0000-0000-000095010000}"/>
    <cellStyle name="Accent6 5" xfId="275" xr:uid="{00000000-0005-0000-0000-000096010000}"/>
    <cellStyle name="Accent6 6" xfId="276" xr:uid="{00000000-0005-0000-0000-000097010000}"/>
    <cellStyle name="Bad 2" xfId="277" xr:uid="{00000000-0005-0000-0000-000098010000}"/>
    <cellStyle name="Bad 2 2" xfId="278" xr:uid="{00000000-0005-0000-0000-000099010000}"/>
    <cellStyle name="Bad 2 3" xfId="665" xr:uid="{00000000-0005-0000-0000-00009A010000}"/>
    <cellStyle name="Bad 3" xfId="279" xr:uid="{00000000-0005-0000-0000-00009B010000}"/>
    <cellStyle name="Bad 3 2" xfId="667" xr:uid="{00000000-0005-0000-0000-00009C010000}"/>
    <cellStyle name="Bad 3 3" xfId="666" xr:uid="{00000000-0005-0000-0000-00009D010000}"/>
    <cellStyle name="Bad 4" xfId="280" xr:uid="{00000000-0005-0000-0000-00009E010000}"/>
    <cellStyle name="Bad 4 2" xfId="669" xr:uid="{00000000-0005-0000-0000-00009F010000}"/>
    <cellStyle name="Bad 4 3" xfId="668" xr:uid="{00000000-0005-0000-0000-0000A0010000}"/>
    <cellStyle name="Bad 5" xfId="281" xr:uid="{00000000-0005-0000-0000-0000A1010000}"/>
    <cellStyle name="Bad 6" xfId="282" xr:uid="{00000000-0005-0000-0000-0000A2010000}"/>
    <cellStyle name="Calculation 2" xfId="283" xr:uid="{00000000-0005-0000-0000-0000A3010000}"/>
    <cellStyle name="Calculation 2 2" xfId="284" xr:uid="{00000000-0005-0000-0000-0000A4010000}"/>
    <cellStyle name="Calculation 2 3" xfId="670" xr:uid="{00000000-0005-0000-0000-0000A5010000}"/>
    <cellStyle name="Calculation 3" xfId="285" xr:uid="{00000000-0005-0000-0000-0000A6010000}"/>
    <cellStyle name="Calculation 3 2" xfId="672" xr:uid="{00000000-0005-0000-0000-0000A7010000}"/>
    <cellStyle name="Calculation 3 3" xfId="671" xr:uid="{00000000-0005-0000-0000-0000A8010000}"/>
    <cellStyle name="Calculation 4" xfId="286" xr:uid="{00000000-0005-0000-0000-0000A9010000}"/>
    <cellStyle name="Calculation 4 2" xfId="674" xr:uid="{00000000-0005-0000-0000-0000AA010000}"/>
    <cellStyle name="Calculation 4 3" xfId="673" xr:uid="{00000000-0005-0000-0000-0000AB010000}"/>
    <cellStyle name="Calculation 5" xfId="287" xr:uid="{00000000-0005-0000-0000-0000AC010000}"/>
    <cellStyle name="Calculation 6" xfId="288" xr:uid="{00000000-0005-0000-0000-0000AD010000}"/>
    <cellStyle name="Check Cell 2" xfId="289" xr:uid="{00000000-0005-0000-0000-0000AE010000}"/>
    <cellStyle name="Check Cell 2 2" xfId="290" xr:uid="{00000000-0005-0000-0000-0000AF010000}"/>
    <cellStyle name="Check Cell 2 3" xfId="675" xr:uid="{00000000-0005-0000-0000-0000B0010000}"/>
    <cellStyle name="Check Cell 3" xfId="291" xr:uid="{00000000-0005-0000-0000-0000B1010000}"/>
    <cellStyle name="Check Cell 3 2" xfId="677" xr:uid="{00000000-0005-0000-0000-0000B2010000}"/>
    <cellStyle name="Check Cell 3 3" xfId="676" xr:uid="{00000000-0005-0000-0000-0000B3010000}"/>
    <cellStyle name="Check Cell 4" xfId="292" xr:uid="{00000000-0005-0000-0000-0000B4010000}"/>
    <cellStyle name="Check Cell 4 2" xfId="679" xr:uid="{00000000-0005-0000-0000-0000B5010000}"/>
    <cellStyle name="Check Cell 4 3" xfId="678" xr:uid="{00000000-0005-0000-0000-0000B6010000}"/>
    <cellStyle name="Check Cell 5" xfId="293" xr:uid="{00000000-0005-0000-0000-0000B7010000}"/>
    <cellStyle name="Check Cell 6" xfId="294" xr:uid="{00000000-0005-0000-0000-0000B8010000}"/>
    <cellStyle name="Comma" xfId="807" builtinId="3"/>
    <cellStyle name="Comma 2" xfId="295" xr:uid="{00000000-0005-0000-0000-0000B9010000}"/>
    <cellStyle name="Currency 2" xfId="296" xr:uid="{00000000-0005-0000-0000-0000BA010000}"/>
    <cellStyle name="Currency 2 2" xfId="297" xr:uid="{00000000-0005-0000-0000-0000BB010000}"/>
    <cellStyle name="Currency 2 2 2" xfId="298" xr:uid="{00000000-0005-0000-0000-0000BC010000}"/>
    <cellStyle name="Currency 2 2 2 2" xfId="299" xr:uid="{00000000-0005-0000-0000-0000BD010000}"/>
    <cellStyle name="Currency 2 2 3" xfId="300" xr:uid="{00000000-0005-0000-0000-0000BE010000}"/>
    <cellStyle name="Currency 2 3" xfId="301" xr:uid="{00000000-0005-0000-0000-0000BF010000}"/>
    <cellStyle name="Currency 2 3 2" xfId="302" xr:uid="{00000000-0005-0000-0000-0000C0010000}"/>
    <cellStyle name="Currency 2 4" xfId="303" xr:uid="{00000000-0005-0000-0000-0000C1010000}"/>
    <cellStyle name="Currency 2 5" xfId="304" xr:uid="{00000000-0005-0000-0000-0000C2010000}"/>
    <cellStyle name="Currency 3" xfId="305" xr:uid="{00000000-0005-0000-0000-0000C3010000}"/>
    <cellStyle name="Currency 3 2" xfId="306" xr:uid="{00000000-0005-0000-0000-0000C4010000}"/>
    <cellStyle name="Currency 3 2 2" xfId="307" xr:uid="{00000000-0005-0000-0000-0000C5010000}"/>
    <cellStyle name="Currency 3 3" xfId="308" xr:uid="{00000000-0005-0000-0000-0000C6010000}"/>
    <cellStyle name="Currency 4" xfId="309" xr:uid="{00000000-0005-0000-0000-0000C7010000}"/>
    <cellStyle name="Currency 4 2" xfId="310" xr:uid="{00000000-0005-0000-0000-0000C8010000}"/>
    <cellStyle name="Currency 5" xfId="311" xr:uid="{00000000-0005-0000-0000-0000C9010000}"/>
    <cellStyle name="Explanatory Text 2" xfId="312" xr:uid="{00000000-0005-0000-0000-0000CA010000}"/>
    <cellStyle name="Explanatory Text 2 2" xfId="313" xr:uid="{00000000-0005-0000-0000-0000CB010000}"/>
    <cellStyle name="Explanatory Text 2 3" xfId="680" xr:uid="{00000000-0005-0000-0000-0000CC010000}"/>
    <cellStyle name="Explanatory Text 3" xfId="314" xr:uid="{00000000-0005-0000-0000-0000CD010000}"/>
    <cellStyle name="Explanatory Text 3 2" xfId="682" xr:uid="{00000000-0005-0000-0000-0000CE010000}"/>
    <cellStyle name="Explanatory Text 3 3" xfId="681" xr:uid="{00000000-0005-0000-0000-0000CF010000}"/>
    <cellStyle name="Explanatory Text 4" xfId="315" xr:uid="{00000000-0005-0000-0000-0000D0010000}"/>
    <cellStyle name="Explanatory Text 4 2" xfId="684" xr:uid="{00000000-0005-0000-0000-0000D1010000}"/>
    <cellStyle name="Explanatory Text 4 3" xfId="683" xr:uid="{00000000-0005-0000-0000-0000D2010000}"/>
    <cellStyle name="Explanatory Text 5" xfId="316" xr:uid="{00000000-0005-0000-0000-0000D3010000}"/>
    <cellStyle name="Explanatory Text 6" xfId="317" xr:uid="{00000000-0005-0000-0000-0000D4010000}"/>
    <cellStyle name="FRxAmtStyle" xfId="318" xr:uid="{00000000-0005-0000-0000-0000D5010000}"/>
    <cellStyle name="FRxCurrStyle" xfId="319" xr:uid="{00000000-0005-0000-0000-0000D6010000}"/>
    <cellStyle name="FRxPcntStyle" xfId="320" xr:uid="{00000000-0005-0000-0000-0000D7010000}"/>
    <cellStyle name="Good 2" xfId="321" xr:uid="{00000000-0005-0000-0000-0000D8010000}"/>
    <cellStyle name="Good 2 2" xfId="322" xr:uid="{00000000-0005-0000-0000-0000D9010000}"/>
    <cellStyle name="Good 2 3" xfId="685" xr:uid="{00000000-0005-0000-0000-0000DA010000}"/>
    <cellStyle name="Good 3" xfId="323" xr:uid="{00000000-0005-0000-0000-0000DB010000}"/>
    <cellStyle name="Good 3 2" xfId="687" xr:uid="{00000000-0005-0000-0000-0000DC010000}"/>
    <cellStyle name="Good 3 3" xfId="686" xr:uid="{00000000-0005-0000-0000-0000DD010000}"/>
    <cellStyle name="Good 4" xfId="324" xr:uid="{00000000-0005-0000-0000-0000DE010000}"/>
    <cellStyle name="Good 4 2" xfId="689" xr:uid="{00000000-0005-0000-0000-0000DF010000}"/>
    <cellStyle name="Good 4 3" xfId="688" xr:uid="{00000000-0005-0000-0000-0000E0010000}"/>
    <cellStyle name="Good 5" xfId="325" xr:uid="{00000000-0005-0000-0000-0000E1010000}"/>
    <cellStyle name="Good 6" xfId="326" xr:uid="{00000000-0005-0000-0000-0000E2010000}"/>
    <cellStyle name="Heading 1 2" xfId="327" xr:uid="{00000000-0005-0000-0000-0000E3010000}"/>
    <cellStyle name="Heading 1 2 2" xfId="328" xr:uid="{00000000-0005-0000-0000-0000E4010000}"/>
    <cellStyle name="Heading 1 2 3" xfId="690" xr:uid="{00000000-0005-0000-0000-0000E5010000}"/>
    <cellStyle name="Heading 1 3" xfId="329" xr:uid="{00000000-0005-0000-0000-0000E6010000}"/>
    <cellStyle name="Heading 1 3 2" xfId="692" xr:uid="{00000000-0005-0000-0000-0000E7010000}"/>
    <cellStyle name="Heading 1 3 3" xfId="691" xr:uid="{00000000-0005-0000-0000-0000E8010000}"/>
    <cellStyle name="Heading 1 4" xfId="330" xr:uid="{00000000-0005-0000-0000-0000E9010000}"/>
    <cellStyle name="Heading 1 5" xfId="331" xr:uid="{00000000-0005-0000-0000-0000EA010000}"/>
    <cellStyle name="Heading 1 6" xfId="332" xr:uid="{00000000-0005-0000-0000-0000EB010000}"/>
    <cellStyle name="Heading 2 2" xfId="333" xr:uid="{00000000-0005-0000-0000-0000EC010000}"/>
    <cellStyle name="Heading 2 2 2" xfId="334" xr:uid="{00000000-0005-0000-0000-0000ED010000}"/>
    <cellStyle name="Heading 2 2 3" xfId="693" xr:uid="{00000000-0005-0000-0000-0000EE010000}"/>
    <cellStyle name="Heading 2 3" xfId="335" xr:uid="{00000000-0005-0000-0000-0000EF010000}"/>
    <cellStyle name="Heading 2 3 2" xfId="695" xr:uid="{00000000-0005-0000-0000-0000F0010000}"/>
    <cellStyle name="Heading 2 3 3" xfId="694" xr:uid="{00000000-0005-0000-0000-0000F1010000}"/>
    <cellStyle name="Heading 2 4" xfId="336" xr:uid="{00000000-0005-0000-0000-0000F2010000}"/>
    <cellStyle name="Heading 2 5" xfId="337" xr:uid="{00000000-0005-0000-0000-0000F3010000}"/>
    <cellStyle name="Heading 2 6" xfId="338" xr:uid="{00000000-0005-0000-0000-0000F4010000}"/>
    <cellStyle name="Heading 3 2" xfId="339" xr:uid="{00000000-0005-0000-0000-0000F5010000}"/>
    <cellStyle name="Heading 3 2 2" xfId="340" xr:uid="{00000000-0005-0000-0000-0000F6010000}"/>
    <cellStyle name="Heading 3 2 3" xfId="696" xr:uid="{00000000-0005-0000-0000-0000F7010000}"/>
    <cellStyle name="Heading 3 3" xfId="341" xr:uid="{00000000-0005-0000-0000-0000F8010000}"/>
    <cellStyle name="Heading 3 3 2" xfId="698" xr:uid="{00000000-0005-0000-0000-0000F9010000}"/>
    <cellStyle name="Heading 3 3 3" xfId="697" xr:uid="{00000000-0005-0000-0000-0000FA010000}"/>
    <cellStyle name="Heading 3 4" xfId="342" xr:uid="{00000000-0005-0000-0000-0000FB010000}"/>
    <cellStyle name="Heading 3 5" xfId="343" xr:uid="{00000000-0005-0000-0000-0000FC010000}"/>
    <cellStyle name="Heading 3 6" xfId="344" xr:uid="{00000000-0005-0000-0000-0000FD010000}"/>
    <cellStyle name="Heading 4 2" xfId="345" xr:uid="{00000000-0005-0000-0000-0000FE010000}"/>
    <cellStyle name="Heading 4 2 2" xfId="346" xr:uid="{00000000-0005-0000-0000-0000FF010000}"/>
    <cellStyle name="Heading 4 2 3" xfId="699" xr:uid="{00000000-0005-0000-0000-000000020000}"/>
    <cellStyle name="Heading 4 3" xfId="347" xr:uid="{00000000-0005-0000-0000-000001020000}"/>
    <cellStyle name="Heading 4 3 2" xfId="701" xr:uid="{00000000-0005-0000-0000-000002020000}"/>
    <cellStyle name="Heading 4 3 3" xfId="700" xr:uid="{00000000-0005-0000-0000-000003020000}"/>
    <cellStyle name="Heading 4 4" xfId="348" xr:uid="{00000000-0005-0000-0000-000004020000}"/>
    <cellStyle name="Heading 4 5" xfId="349" xr:uid="{00000000-0005-0000-0000-000005020000}"/>
    <cellStyle name="Heading 4 6" xfId="350" xr:uid="{00000000-0005-0000-0000-000006020000}"/>
    <cellStyle name="Hyperlink 2" xfId="351" xr:uid="{00000000-0005-0000-0000-000007020000}"/>
    <cellStyle name="Hyperlink 3" xfId="352" xr:uid="{00000000-0005-0000-0000-000008020000}"/>
    <cellStyle name="Hyperlink 4" xfId="702" xr:uid="{00000000-0005-0000-0000-000009020000}"/>
    <cellStyle name="Hyperlink Text" xfId="353" xr:uid="{00000000-0005-0000-0000-00000A020000}"/>
    <cellStyle name="Input 2" xfId="354" xr:uid="{00000000-0005-0000-0000-00000B020000}"/>
    <cellStyle name="Input 2 2" xfId="355" xr:uid="{00000000-0005-0000-0000-00000C020000}"/>
    <cellStyle name="Input 2 3" xfId="703" xr:uid="{00000000-0005-0000-0000-00000D020000}"/>
    <cellStyle name="Input 3" xfId="356" xr:uid="{00000000-0005-0000-0000-00000E020000}"/>
    <cellStyle name="Input 3 2" xfId="705" xr:uid="{00000000-0005-0000-0000-00000F020000}"/>
    <cellStyle name="Input 3 3" xfId="704" xr:uid="{00000000-0005-0000-0000-000010020000}"/>
    <cellStyle name="Input 4" xfId="357" xr:uid="{00000000-0005-0000-0000-000011020000}"/>
    <cellStyle name="Input 4 2" xfId="707" xr:uid="{00000000-0005-0000-0000-000012020000}"/>
    <cellStyle name="Input 4 3" xfId="706" xr:uid="{00000000-0005-0000-0000-000013020000}"/>
    <cellStyle name="Input 5" xfId="358" xr:uid="{00000000-0005-0000-0000-000014020000}"/>
    <cellStyle name="Input 6" xfId="359" xr:uid="{00000000-0005-0000-0000-000015020000}"/>
    <cellStyle name="Linked Cell 2" xfId="360" xr:uid="{00000000-0005-0000-0000-000016020000}"/>
    <cellStyle name="Linked Cell 2 2" xfId="361" xr:uid="{00000000-0005-0000-0000-000017020000}"/>
    <cellStyle name="Linked Cell 2 3" xfId="708" xr:uid="{00000000-0005-0000-0000-000018020000}"/>
    <cellStyle name="Linked Cell 3" xfId="362" xr:uid="{00000000-0005-0000-0000-000019020000}"/>
    <cellStyle name="Linked Cell 3 2" xfId="710" xr:uid="{00000000-0005-0000-0000-00001A020000}"/>
    <cellStyle name="Linked Cell 3 3" xfId="709" xr:uid="{00000000-0005-0000-0000-00001B020000}"/>
    <cellStyle name="Linked Cell 4" xfId="363" xr:uid="{00000000-0005-0000-0000-00001C020000}"/>
    <cellStyle name="Linked Cell 4 2" xfId="712" xr:uid="{00000000-0005-0000-0000-00001D020000}"/>
    <cellStyle name="Linked Cell 4 3" xfId="711" xr:uid="{00000000-0005-0000-0000-00001E020000}"/>
    <cellStyle name="Linked Cell 5" xfId="364" xr:uid="{00000000-0005-0000-0000-00001F020000}"/>
    <cellStyle name="Linked Cell 6" xfId="365" xr:uid="{00000000-0005-0000-0000-000020020000}"/>
    <cellStyle name="Model Name" xfId="366" xr:uid="{00000000-0005-0000-0000-000021020000}"/>
    <cellStyle name="Model Name 2" xfId="367" xr:uid="{00000000-0005-0000-0000-000022020000}"/>
    <cellStyle name="Neutral 2" xfId="368" xr:uid="{00000000-0005-0000-0000-000023020000}"/>
    <cellStyle name="Neutral 2 2" xfId="369" xr:uid="{00000000-0005-0000-0000-000024020000}"/>
    <cellStyle name="Neutral 2 3" xfId="713" xr:uid="{00000000-0005-0000-0000-000025020000}"/>
    <cellStyle name="Neutral 3" xfId="370" xr:uid="{00000000-0005-0000-0000-000026020000}"/>
    <cellStyle name="Neutral 3 2" xfId="715" xr:uid="{00000000-0005-0000-0000-000027020000}"/>
    <cellStyle name="Neutral 3 3" xfId="714" xr:uid="{00000000-0005-0000-0000-000028020000}"/>
    <cellStyle name="Neutral 4" xfId="371" xr:uid="{00000000-0005-0000-0000-000029020000}"/>
    <cellStyle name="Neutral 4 2" xfId="717" xr:uid="{00000000-0005-0000-0000-00002A020000}"/>
    <cellStyle name="Neutral 4 3" xfId="716" xr:uid="{00000000-0005-0000-0000-00002B020000}"/>
    <cellStyle name="Neutral 5" xfId="372" xr:uid="{00000000-0005-0000-0000-00002C020000}"/>
    <cellStyle name="Neutral 6" xfId="373" xr:uid="{00000000-0005-0000-0000-00002D020000}"/>
    <cellStyle name="Normal" xfId="0" builtinId="0"/>
    <cellStyle name="Normal 10" xfId="374" xr:uid="{00000000-0005-0000-0000-00002F020000}"/>
    <cellStyle name="Normal 10 2" xfId="375" xr:uid="{00000000-0005-0000-0000-000030020000}"/>
    <cellStyle name="Normal 10 2 2" xfId="720" xr:uid="{00000000-0005-0000-0000-000031020000}"/>
    <cellStyle name="Normal 10 2 3" xfId="719" xr:uid="{00000000-0005-0000-0000-000032020000}"/>
    <cellStyle name="Normal 10 3" xfId="721" xr:uid="{00000000-0005-0000-0000-000033020000}"/>
    <cellStyle name="Normal 10 4" xfId="722" xr:uid="{00000000-0005-0000-0000-000034020000}"/>
    <cellStyle name="Normal 10 5" xfId="718" xr:uid="{00000000-0005-0000-0000-000035020000}"/>
    <cellStyle name="Normal 11" xfId="376" xr:uid="{00000000-0005-0000-0000-000036020000}"/>
    <cellStyle name="Normal 11 2" xfId="377" xr:uid="{00000000-0005-0000-0000-000037020000}"/>
    <cellStyle name="Normal 11 2 2" xfId="725" xr:uid="{00000000-0005-0000-0000-000038020000}"/>
    <cellStyle name="Normal 11 2 3" xfId="724" xr:uid="{00000000-0005-0000-0000-000039020000}"/>
    <cellStyle name="Normal 11 3" xfId="726" xr:uid="{00000000-0005-0000-0000-00003A020000}"/>
    <cellStyle name="Normal 11 4" xfId="727" xr:uid="{00000000-0005-0000-0000-00003B020000}"/>
    <cellStyle name="Normal 11 5" xfId="723" xr:uid="{00000000-0005-0000-0000-00003C020000}"/>
    <cellStyle name="Normal 12" xfId="378" xr:uid="{00000000-0005-0000-0000-00003D020000}"/>
    <cellStyle name="Normal 12 2" xfId="379" xr:uid="{00000000-0005-0000-0000-00003E020000}"/>
    <cellStyle name="Normal 12 2 2" xfId="730" xr:uid="{00000000-0005-0000-0000-00003F020000}"/>
    <cellStyle name="Normal 12 2 3" xfId="729" xr:uid="{00000000-0005-0000-0000-000040020000}"/>
    <cellStyle name="Normal 12 3" xfId="731" xr:uid="{00000000-0005-0000-0000-000041020000}"/>
    <cellStyle name="Normal 12 4" xfId="732" xr:uid="{00000000-0005-0000-0000-000042020000}"/>
    <cellStyle name="Normal 12 5" xfId="728" xr:uid="{00000000-0005-0000-0000-000043020000}"/>
    <cellStyle name="Normal 13" xfId="380" xr:uid="{00000000-0005-0000-0000-000044020000}"/>
    <cellStyle name="Normal 13 2" xfId="381" xr:uid="{00000000-0005-0000-0000-000045020000}"/>
    <cellStyle name="Normal 13 2 2" xfId="735" xr:uid="{00000000-0005-0000-0000-000046020000}"/>
    <cellStyle name="Normal 13 2 3" xfId="734" xr:uid="{00000000-0005-0000-0000-000047020000}"/>
    <cellStyle name="Normal 13 3" xfId="736" xr:uid="{00000000-0005-0000-0000-000048020000}"/>
    <cellStyle name="Normal 13 4" xfId="737" xr:uid="{00000000-0005-0000-0000-000049020000}"/>
    <cellStyle name="Normal 13 5" xfId="733" xr:uid="{00000000-0005-0000-0000-00004A020000}"/>
    <cellStyle name="Normal 14" xfId="382" xr:uid="{00000000-0005-0000-0000-00004B020000}"/>
    <cellStyle name="Normal 14 2" xfId="383" xr:uid="{00000000-0005-0000-0000-00004C020000}"/>
    <cellStyle name="Normal 14 3" xfId="738" xr:uid="{00000000-0005-0000-0000-00004D020000}"/>
    <cellStyle name="Normal 15" xfId="384" xr:uid="{00000000-0005-0000-0000-00004E020000}"/>
    <cellStyle name="Normal 15 2" xfId="385" xr:uid="{00000000-0005-0000-0000-00004F020000}"/>
    <cellStyle name="Normal 15 3" xfId="739" xr:uid="{00000000-0005-0000-0000-000050020000}"/>
    <cellStyle name="Normal 16" xfId="386" xr:uid="{00000000-0005-0000-0000-000051020000}"/>
    <cellStyle name="Normal 16 2" xfId="387" xr:uid="{00000000-0005-0000-0000-000052020000}"/>
    <cellStyle name="Normal 16 2 2" xfId="388" xr:uid="{00000000-0005-0000-0000-000053020000}"/>
    <cellStyle name="Normal 16 3" xfId="389" xr:uid="{00000000-0005-0000-0000-000054020000}"/>
    <cellStyle name="Normal 17" xfId="390" xr:uid="{00000000-0005-0000-0000-000055020000}"/>
    <cellStyle name="Normal 17 2" xfId="391" xr:uid="{00000000-0005-0000-0000-000056020000}"/>
    <cellStyle name="Normal 17 2 2" xfId="392" xr:uid="{00000000-0005-0000-0000-000057020000}"/>
    <cellStyle name="Normal 17 3" xfId="393" xr:uid="{00000000-0005-0000-0000-000058020000}"/>
    <cellStyle name="Normal 18" xfId="394" xr:uid="{00000000-0005-0000-0000-000059020000}"/>
    <cellStyle name="Normal 18 2" xfId="395" xr:uid="{00000000-0005-0000-0000-00005A020000}"/>
    <cellStyle name="Normal 19" xfId="396" xr:uid="{00000000-0005-0000-0000-00005B020000}"/>
    <cellStyle name="Normal 19 2" xfId="397" xr:uid="{00000000-0005-0000-0000-00005C020000}"/>
    <cellStyle name="Normal 2" xfId="398" xr:uid="{00000000-0005-0000-0000-00005D020000}"/>
    <cellStyle name="Normal 2 2" xfId="399" xr:uid="{00000000-0005-0000-0000-00005E020000}"/>
    <cellStyle name="Normal 2 2 2" xfId="400" xr:uid="{00000000-0005-0000-0000-00005F020000}"/>
    <cellStyle name="Normal 2 2 2 2" xfId="401" xr:uid="{00000000-0005-0000-0000-000060020000}"/>
    <cellStyle name="Normal 2 2 2 2 2" xfId="402" xr:uid="{00000000-0005-0000-0000-000061020000}"/>
    <cellStyle name="Normal 2 2 2 3" xfId="403" xr:uid="{00000000-0005-0000-0000-000062020000}"/>
    <cellStyle name="Normal 2 2 3" xfId="404" xr:uid="{00000000-0005-0000-0000-000063020000}"/>
    <cellStyle name="Normal 2 2 3 2" xfId="405" xr:uid="{00000000-0005-0000-0000-000064020000}"/>
    <cellStyle name="Normal 2 2 4" xfId="406" xr:uid="{00000000-0005-0000-0000-000065020000}"/>
    <cellStyle name="Normal 2 3" xfId="407" xr:uid="{00000000-0005-0000-0000-000066020000}"/>
    <cellStyle name="Normal 2 3 2" xfId="408" xr:uid="{00000000-0005-0000-0000-000067020000}"/>
    <cellStyle name="Normal 2 3 2 2" xfId="409" xr:uid="{00000000-0005-0000-0000-000068020000}"/>
    <cellStyle name="Normal 2 3 2 3" xfId="741" xr:uid="{00000000-0005-0000-0000-000069020000}"/>
    <cellStyle name="Normal 2 3 3" xfId="410" xr:uid="{00000000-0005-0000-0000-00006A020000}"/>
    <cellStyle name="Normal 2 3 4" xfId="740" xr:uid="{00000000-0005-0000-0000-00006B020000}"/>
    <cellStyle name="Normal 2 4" xfId="411" xr:uid="{00000000-0005-0000-0000-00006C020000}"/>
    <cellStyle name="Normal 2 4 2" xfId="412" xr:uid="{00000000-0005-0000-0000-00006D020000}"/>
    <cellStyle name="Normal 2 4 3" xfId="742" xr:uid="{00000000-0005-0000-0000-00006E020000}"/>
    <cellStyle name="Normal 2 5" xfId="413" xr:uid="{00000000-0005-0000-0000-00006F020000}"/>
    <cellStyle name="Normal 2 5 2" xfId="414" xr:uid="{00000000-0005-0000-0000-000070020000}"/>
    <cellStyle name="Normal 2 6" xfId="415" xr:uid="{00000000-0005-0000-0000-000071020000}"/>
    <cellStyle name="Normal 2 7" xfId="532" xr:uid="{00000000-0005-0000-0000-000072020000}"/>
    <cellStyle name="Normal 20" xfId="416" xr:uid="{00000000-0005-0000-0000-000073020000}"/>
    <cellStyle name="Normal 20 2" xfId="417" xr:uid="{00000000-0005-0000-0000-000074020000}"/>
    <cellStyle name="Normal 21" xfId="418" xr:uid="{00000000-0005-0000-0000-000075020000}"/>
    <cellStyle name="Normal 21 2" xfId="419" xr:uid="{00000000-0005-0000-0000-000076020000}"/>
    <cellStyle name="Normal 22" xfId="420" xr:uid="{00000000-0005-0000-0000-000077020000}"/>
    <cellStyle name="Normal 22 2" xfId="421" xr:uid="{00000000-0005-0000-0000-000078020000}"/>
    <cellStyle name="Normal 23" xfId="422" xr:uid="{00000000-0005-0000-0000-000079020000}"/>
    <cellStyle name="Normal 23 2" xfId="423" xr:uid="{00000000-0005-0000-0000-00007A020000}"/>
    <cellStyle name="Normal 24" xfId="424" xr:uid="{00000000-0005-0000-0000-00007B020000}"/>
    <cellStyle name="Normal 24 2" xfId="425" xr:uid="{00000000-0005-0000-0000-00007C020000}"/>
    <cellStyle name="Normal 25" xfId="426" xr:uid="{00000000-0005-0000-0000-00007D020000}"/>
    <cellStyle name="Normal 25 2" xfId="427" xr:uid="{00000000-0005-0000-0000-00007E020000}"/>
    <cellStyle name="Normal 26" xfId="428" xr:uid="{00000000-0005-0000-0000-00007F020000}"/>
    <cellStyle name="Normal 26 2" xfId="803" xr:uid="{00000000-0005-0000-0000-000080020000}"/>
    <cellStyle name="Normal 27" xfId="429" xr:uid="{00000000-0005-0000-0000-000081020000}"/>
    <cellStyle name="Normal 28" xfId="430" xr:uid="{00000000-0005-0000-0000-000082020000}"/>
    <cellStyle name="Normal 29" xfId="431" xr:uid="{00000000-0005-0000-0000-000083020000}"/>
    <cellStyle name="Normal 3" xfId="432" xr:uid="{00000000-0005-0000-0000-000084020000}"/>
    <cellStyle name="Normal 3 2" xfId="433" xr:uid="{00000000-0005-0000-0000-000085020000}"/>
    <cellStyle name="Normal 3 2 2" xfId="434" xr:uid="{00000000-0005-0000-0000-000086020000}"/>
    <cellStyle name="Normal 3 2 2 2" xfId="435" xr:uid="{00000000-0005-0000-0000-000087020000}"/>
    <cellStyle name="Normal 3 2 3" xfId="436" xr:uid="{00000000-0005-0000-0000-000088020000}"/>
    <cellStyle name="Normal 3 2 4" xfId="744" xr:uid="{00000000-0005-0000-0000-000089020000}"/>
    <cellStyle name="Normal 3 3" xfId="437" xr:uid="{00000000-0005-0000-0000-00008A020000}"/>
    <cellStyle name="Normal 3 3 2" xfId="438" xr:uid="{00000000-0005-0000-0000-00008B020000}"/>
    <cellStyle name="Normal 3 4" xfId="439" xr:uid="{00000000-0005-0000-0000-00008C020000}"/>
    <cellStyle name="Normal 3 4 2" xfId="440" xr:uid="{00000000-0005-0000-0000-00008D020000}"/>
    <cellStyle name="Normal 3 5" xfId="441" xr:uid="{00000000-0005-0000-0000-00008E020000}"/>
    <cellStyle name="Normal 3 6" xfId="743" xr:uid="{00000000-0005-0000-0000-00008F020000}"/>
    <cellStyle name="Normal 30" xfId="442" xr:uid="{00000000-0005-0000-0000-000090020000}"/>
    <cellStyle name="Normal 31" xfId="443" xr:uid="{00000000-0005-0000-0000-000091020000}"/>
    <cellStyle name="Normal 32" xfId="444" xr:uid="{00000000-0005-0000-0000-000092020000}"/>
    <cellStyle name="Normal 33" xfId="445" xr:uid="{00000000-0005-0000-0000-000093020000}"/>
    <cellStyle name="Normal 34" xfId="446" xr:uid="{00000000-0005-0000-0000-000094020000}"/>
    <cellStyle name="Normal 35" xfId="447" xr:uid="{00000000-0005-0000-0000-000095020000}"/>
    <cellStyle name="Normal 36" xfId="448" xr:uid="{00000000-0005-0000-0000-000096020000}"/>
    <cellStyle name="Normal 37" xfId="449" xr:uid="{00000000-0005-0000-0000-000097020000}"/>
    <cellStyle name="Normal 38" xfId="450" xr:uid="{00000000-0005-0000-0000-000098020000}"/>
    <cellStyle name="Normal 39" xfId="451" xr:uid="{00000000-0005-0000-0000-000099020000}"/>
    <cellStyle name="Normal 4" xfId="452" xr:uid="{00000000-0005-0000-0000-00009A020000}"/>
    <cellStyle name="Normal 4 2" xfId="453" xr:uid="{00000000-0005-0000-0000-00009B020000}"/>
    <cellStyle name="Normal 4 2 2" xfId="454" xr:uid="{00000000-0005-0000-0000-00009C020000}"/>
    <cellStyle name="Normal 4 2 2 2" xfId="748" xr:uid="{00000000-0005-0000-0000-00009D020000}"/>
    <cellStyle name="Normal 4 2 2 3" xfId="747" xr:uid="{00000000-0005-0000-0000-00009E020000}"/>
    <cellStyle name="Normal 4 2 3" xfId="455" xr:uid="{00000000-0005-0000-0000-00009F020000}"/>
    <cellStyle name="Normal 4 2 4" xfId="746" xr:uid="{00000000-0005-0000-0000-0000A0020000}"/>
    <cellStyle name="Normal 4 3" xfId="456" xr:uid="{00000000-0005-0000-0000-0000A1020000}"/>
    <cellStyle name="Normal 4 3 2" xfId="457" xr:uid="{00000000-0005-0000-0000-0000A2020000}"/>
    <cellStyle name="Normal 4 3 3" xfId="749" xr:uid="{00000000-0005-0000-0000-0000A3020000}"/>
    <cellStyle name="Normal 4 4" xfId="458" xr:uid="{00000000-0005-0000-0000-0000A4020000}"/>
    <cellStyle name="Normal 4 5" xfId="745" xr:uid="{00000000-0005-0000-0000-0000A5020000}"/>
    <cellStyle name="Normal 40" xfId="459" xr:uid="{00000000-0005-0000-0000-0000A6020000}"/>
    <cellStyle name="Normal 41" xfId="460" xr:uid="{00000000-0005-0000-0000-0000A7020000}"/>
    <cellStyle name="Normal 42" xfId="461" xr:uid="{00000000-0005-0000-0000-0000A8020000}"/>
    <cellStyle name="Normal 43" xfId="462" xr:uid="{00000000-0005-0000-0000-0000A9020000}"/>
    <cellStyle name="Normal 44" xfId="463" xr:uid="{00000000-0005-0000-0000-0000AA020000}"/>
    <cellStyle name="Normal 45" xfId="464" xr:uid="{00000000-0005-0000-0000-0000AB020000}"/>
    <cellStyle name="Normal 46" xfId="465" xr:uid="{00000000-0005-0000-0000-0000AC020000}"/>
    <cellStyle name="Normal 47" xfId="466" xr:uid="{00000000-0005-0000-0000-0000AD020000}"/>
    <cellStyle name="Normal 48" xfId="467" xr:uid="{00000000-0005-0000-0000-0000AE020000}"/>
    <cellStyle name="Normal 49" xfId="468" xr:uid="{00000000-0005-0000-0000-0000AF020000}"/>
    <cellStyle name="Normal 5" xfId="469" xr:uid="{00000000-0005-0000-0000-0000B0020000}"/>
    <cellStyle name="Normal 5 2" xfId="470" xr:uid="{00000000-0005-0000-0000-0000B1020000}"/>
    <cellStyle name="Normal 5 2 2" xfId="471" xr:uid="{00000000-0005-0000-0000-0000B2020000}"/>
    <cellStyle name="Normal 5 2 2 2" xfId="752" xr:uid="{00000000-0005-0000-0000-0000B3020000}"/>
    <cellStyle name="Normal 5 2 3" xfId="753" xr:uid="{00000000-0005-0000-0000-0000B4020000}"/>
    <cellStyle name="Normal 5 2 4" xfId="751" xr:uid="{00000000-0005-0000-0000-0000B5020000}"/>
    <cellStyle name="Normal 5 3" xfId="472" xr:uid="{00000000-0005-0000-0000-0000B6020000}"/>
    <cellStyle name="Normal 5 3 2" xfId="754" xr:uid="{00000000-0005-0000-0000-0000B7020000}"/>
    <cellStyle name="Normal 5 4" xfId="755" xr:uid="{00000000-0005-0000-0000-0000B8020000}"/>
    <cellStyle name="Normal 5 5" xfId="750" xr:uid="{00000000-0005-0000-0000-0000B9020000}"/>
    <cellStyle name="Normal 50" xfId="473" xr:uid="{00000000-0005-0000-0000-0000BA020000}"/>
    <cellStyle name="Normal 51" xfId="474" xr:uid="{00000000-0005-0000-0000-0000BB020000}"/>
    <cellStyle name="Normal 52" xfId="475" xr:uid="{00000000-0005-0000-0000-0000BC020000}"/>
    <cellStyle name="Normal 52 2" xfId="804" xr:uid="{ED42861E-4A67-44CD-B25E-04F5FAEEAD76}"/>
    <cellStyle name="Normal 53" xfId="805" xr:uid="{22EC041F-4A82-4F5D-9CDE-491D70AE6970}"/>
    <cellStyle name="Normal 6" xfId="476" xr:uid="{00000000-0005-0000-0000-0000BD020000}"/>
    <cellStyle name="Normal 6 2" xfId="477" xr:uid="{00000000-0005-0000-0000-0000BE020000}"/>
    <cellStyle name="Normal 6 2 2" xfId="758" xr:uid="{00000000-0005-0000-0000-0000BF020000}"/>
    <cellStyle name="Normal 6 2 3" xfId="759" xr:uid="{00000000-0005-0000-0000-0000C0020000}"/>
    <cellStyle name="Normal 6 2 4" xfId="757" xr:uid="{00000000-0005-0000-0000-0000C1020000}"/>
    <cellStyle name="Normal 6 3" xfId="760" xr:uid="{00000000-0005-0000-0000-0000C2020000}"/>
    <cellStyle name="Normal 6 4" xfId="761" xr:uid="{00000000-0005-0000-0000-0000C3020000}"/>
    <cellStyle name="Normal 6 5" xfId="756" xr:uid="{00000000-0005-0000-0000-0000C4020000}"/>
    <cellStyle name="Normal 7" xfId="478" xr:uid="{00000000-0005-0000-0000-0000C5020000}"/>
    <cellStyle name="Normal 7 2" xfId="479" xr:uid="{00000000-0005-0000-0000-0000C6020000}"/>
    <cellStyle name="Normal 7 2 2" xfId="764" xr:uid="{00000000-0005-0000-0000-0000C7020000}"/>
    <cellStyle name="Normal 7 2 3" xfId="765" xr:uid="{00000000-0005-0000-0000-0000C8020000}"/>
    <cellStyle name="Normal 7 2 4" xfId="763" xr:uid="{00000000-0005-0000-0000-0000C9020000}"/>
    <cellStyle name="Normal 7 3" xfId="766" xr:uid="{00000000-0005-0000-0000-0000CA020000}"/>
    <cellStyle name="Normal 7 4" xfId="767" xr:uid="{00000000-0005-0000-0000-0000CB020000}"/>
    <cellStyle name="Normal 7 5" xfId="762" xr:uid="{00000000-0005-0000-0000-0000CC020000}"/>
    <cellStyle name="Normal 8" xfId="480" xr:uid="{00000000-0005-0000-0000-0000CD020000}"/>
    <cellStyle name="Normal 8 2" xfId="481" xr:uid="{00000000-0005-0000-0000-0000CE020000}"/>
    <cellStyle name="Normal 8 2 2" xfId="770" xr:uid="{00000000-0005-0000-0000-0000CF020000}"/>
    <cellStyle name="Normal 8 2 3" xfId="771" xr:uid="{00000000-0005-0000-0000-0000D0020000}"/>
    <cellStyle name="Normal 8 2 4" xfId="769" xr:uid="{00000000-0005-0000-0000-0000D1020000}"/>
    <cellStyle name="Normal 8 3" xfId="772" xr:uid="{00000000-0005-0000-0000-0000D2020000}"/>
    <cellStyle name="Normal 8 4" xfId="773" xr:uid="{00000000-0005-0000-0000-0000D3020000}"/>
    <cellStyle name="Normal 8 5" xfId="768" xr:uid="{00000000-0005-0000-0000-0000D4020000}"/>
    <cellStyle name="Normal 9" xfId="482" xr:uid="{00000000-0005-0000-0000-0000D5020000}"/>
    <cellStyle name="Normal 9 2" xfId="483" xr:uid="{00000000-0005-0000-0000-0000D6020000}"/>
    <cellStyle name="Normal 9 2 2" xfId="776" xr:uid="{00000000-0005-0000-0000-0000D7020000}"/>
    <cellStyle name="Normal 9 2 3" xfId="775" xr:uid="{00000000-0005-0000-0000-0000D8020000}"/>
    <cellStyle name="Normal 9 3" xfId="777" xr:uid="{00000000-0005-0000-0000-0000D9020000}"/>
    <cellStyle name="Normal 9 4" xfId="778" xr:uid="{00000000-0005-0000-0000-0000DA020000}"/>
    <cellStyle name="Normal 9 5" xfId="774" xr:uid="{00000000-0005-0000-0000-0000DB020000}"/>
    <cellStyle name="Note 2" xfId="484" xr:uid="{00000000-0005-0000-0000-0000DC020000}"/>
    <cellStyle name="Note 2 2" xfId="485" xr:uid="{00000000-0005-0000-0000-0000DD020000}"/>
    <cellStyle name="Note 2 2 2" xfId="486" xr:uid="{00000000-0005-0000-0000-0000DE020000}"/>
    <cellStyle name="Note 2 2 2 2" xfId="487" xr:uid="{00000000-0005-0000-0000-0000DF020000}"/>
    <cellStyle name="Note 2 2 3" xfId="488" xr:uid="{00000000-0005-0000-0000-0000E0020000}"/>
    <cellStyle name="Note 2 3" xfId="489" xr:uid="{00000000-0005-0000-0000-0000E1020000}"/>
    <cellStyle name="Note 2 3 2" xfId="490" xr:uid="{00000000-0005-0000-0000-0000E2020000}"/>
    <cellStyle name="Note 2 4" xfId="491" xr:uid="{00000000-0005-0000-0000-0000E3020000}"/>
    <cellStyle name="Note 2 5" xfId="779" xr:uid="{00000000-0005-0000-0000-0000E4020000}"/>
    <cellStyle name="Note 3" xfId="492" xr:uid="{00000000-0005-0000-0000-0000E5020000}"/>
    <cellStyle name="Note 3 2" xfId="781" xr:uid="{00000000-0005-0000-0000-0000E6020000}"/>
    <cellStyle name="Note 3 3" xfId="780" xr:uid="{00000000-0005-0000-0000-0000E7020000}"/>
    <cellStyle name="Note 4" xfId="493" xr:uid="{00000000-0005-0000-0000-0000E8020000}"/>
    <cellStyle name="Note 4 2" xfId="494" xr:uid="{00000000-0005-0000-0000-0000E9020000}"/>
    <cellStyle name="Note 5" xfId="495" xr:uid="{00000000-0005-0000-0000-0000EA020000}"/>
    <cellStyle name="Note 5 2" xfId="496" xr:uid="{00000000-0005-0000-0000-0000EB020000}"/>
    <cellStyle name="Note 6" xfId="497" xr:uid="{00000000-0005-0000-0000-0000EC020000}"/>
    <cellStyle name="Note 7" xfId="498" xr:uid="{00000000-0005-0000-0000-0000ED020000}"/>
    <cellStyle name="Note 8" xfId="499" xr:uid="{00000000-0005-0000-0000-0000EE020000}"/>
    <cellStyle name="Output 2" xfId="500" xr:uid="{00000000-0005-0000-0000-0000EF020000}"/>
    <cellStyle name="Output 2 2" xfId="501" xr:uid="{00000000-0005-0000-0000-0000F0020000}"/>
    <cellStyle name="Output 2 3" xfId="782" xr:uid="{00000000-0005-0000-0000-0000F1020000}"/>
    <cellStyle name="Output 3" xfId="502" xr:uid="{00000000-0005-0000-0000-0000F2020000}"/>
    <cellStyle name="Output 3 2" xfId="784" xr:uid="{00000000-0005-0000-0000-0000F3020000}"/>
    <cellStyle name="Output 3 3" xfId="783" xr:uid="{00000000-0005-0000-0000-0000F4020000}"/>
    <cellStyle name="Output 4" xfId="503" xr:uid="{00000000-0005-0000-0000-0000F5020000}"/>
    <cellStyle name="Output 4 2" xfId="786" xr:uid="{00000000-0005-0000-0000-0000F6020000}"/>
    <cellStyle name="Output 4 3" xfId="785" xr:uid="{00000000-0005-0000-0000-0000F7020000}"/>
    <cellStyle name="Output 5" xfId="504" xr:uid="{00000000-0005-0000-0000-0000F8020000}"/>
    <cellStyle name="Output 6" xfId="505" xr:uid="{00000000-0005-0000-0000-0000F9020000}"/>
    <cellStyle name="Percent 2" xfId="506" xr:uid="{00000000-0005-0000-0000-0000FA020000}"/>
    <cellStyle name="Percent 2 2" xfId="787" xr:uid="{00000000-0005-0000-0000-0000FB020000}"/>
    <cellStyle name="Percent 3" xfId="788" xr:uid="{00000000-0005-0000-0000-0000FC020000}"/>
    <cellStyle name="Percent 3 2" xfId="789" xr:uid="{00000000-0005-0000-0000-0000FD020000}"/>
    <cellStyle name="Sheet Title" xfId="507" xr:uid="{00000000-0005-0000-0000-0000FE020000}"/>
    <cellStyle name="STYLE1" xfId="508" xr:uid="{00000000-0005-0000-0000-0000FF020000}"/>
    <cellStyle name="STYLE2" xfId="509" xr:uid="{00000000-0005-0000-0000-000000030000}"/>
    <cellStyle name="STYLE3" xfId="510" xr:uid="{00000000-0005-0000-0000-000001030000}"/>
    <cellStyle name="STYLE4" xfId="511" xr:uid="{00000000-0005-0000-0000-000002030000}"/>
    <cellStyle name="STYLE5" xfId="512" xr:uid="{00000000-0005-0000-0000-000003030000}"/>
    <cellStyle name="STYLE6" xfId="513" xr:uid="{00000000-0005-0000-0000-000004030000}"/>
    <cellStyle name="STYLE7" xfId="514" xr:uid="{00000000-0005-0000-0000-000005030000}"/>
    <cellStyle name="Title 2" xfId="515" xr:uid="{00000000-0005-0000-0000-000006030000}"/>
    <cellStyle name="Title 2 2" xfId="516" xr:uid="{00000000-0005-0000-0000-000007030000}"/>
    <cellStyle name="Title 2 3" xfId="790" xr:uid="{00000000-0005-0000-0000-000008030000}"/>
    <cellStyle name="Title 3" xfId="517" xr:uid="{00000000-0005-0000-0000-000009030000}"/>
    <cellStyle name="Title 3 2" xfId="792" xr:uid="{00000000-0005-0000-0000-00000A030000}"/>
    <cellStyle name="Title 3 3" xfId="791" xr:uid="{00000000-0005-0000-0000-00000B030000}"/>
    <cellStyle name="Title 4" xfId="518" xr:uid="{00000000-0005-0000-0000-00000C030000}"/>
    <cellStyle name="Title 5" xfId="519" xr:uid="{00000000-0005-0000-0000-00000D030000}"/>
    <cellStyle name="Total 2" xfId="520" xr:uid="{00000000-0005-0000-0000-00000E030000}"/>
    <cellStyle name="Total 2 2" xfId="521" xr:uid="{00000000-0005-0000-0000-00000F030000}"/>
    <cellStyle name="Total 2 3" xfId="793" xr:uid="{00000000-0005-0000-0000-000010030000}"/>
    <cellStyle name="Total 3" xfId="522" xr:uid="{00000000-0005-0000-0000-000011030000}"/>
    <cellStyle name="Total 3 2" xfId="795" xr:uid="{00000000-0005-0000-0000-000012030000}"/>
    <cellStyle name="Total 3 3" xfId="794" xr:uid="{00000000-0005-0000-0000-000013030000}"/>
    <cellStyle name="Total 4" xfId="523" xr:uid="{00000000-0005-0000-0000-000014030000}"/>
    <cellStyle name="Total 4 2" xfId="797" xr:uid="{00000000-0005-0000-0000-000015030000}"/>
    <cellStyle name="Total 4 3" xfId="796" xr:uid="{00000000-0005-0000-0000-000016030000}"/>
    <cellStyle name="Total 5" xfId="524" xr:uid="{00000000-0005-0000-0000-000017030000}"/>
    <cellStyle name="Total 6" xfId="525" xr:uid="{00000000-0005-0000-0000-000018030000}"/>
    <cellStyle name="VBA" xfId="806" xr:uid="{855FCA7B-B02C-4A8F-A1B6-548265F73A9E}"/>
    <cellStyle name="Warning Text 2" xfId="526" xr:uid="{00000000-0005-0000-0000-000019030000}"/>
    <cellStyle name="Warning Text 2 2" xfId="527" xr:uid="{00000000-0005-0000-0000-00001A030000}"/>
    <cellStyle name="Warning Text 2 3" xfId="798" xr:uid="{00000000-0005-0000-0000-00001B030000}"/>
    <cellStyle name="Warning Text 3" xfId="528" xr:uid="{00000000-0005-0000-0000-00001C030000}"/>
    <cellStyle name="Warning Text 3 2" xfId="800" xr:uid="{00000000-0005-0000-0000-00001D030000}"/>
    <cellStyle name="Warning Text 3 3" xfId="799" xr:uid="{00000000-0005-0000-0000-00001E030000}"/>
    <cellStyle name="Warning Text 4" xfId="529" xr:uid="{00000000-0005-0000-0000-00001F030000}"/>
    <cellStyle name="Warning Text 4 2" xfId="802" xr:uid="{00000000-0005-0000-0000-000020030000}"/>
    <cellStyle name="Warning Text 4 3" xfId="801" xr:uid="{00000000-0005-0000-0000-000021030000}"/>
    <cellStyle name="Warning Text 5" xfId="530" xr:uid="{00000000-0005-0000-0000-000022030000}"/>
    <cellStyle name="Warning Text 6" xfId="531" xr:uid="{00000000-0005-0000-0000-000023030000}"/>
  </cellStyles>
  <dxfs count="15">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0"/>
      </font>
      <fill>
        <patternFill patternType="solid">
          <fgColor theme="5"/>
          <bgColor theme="5"/>
        </patternFill>
      </fill>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color theme="0"/>
      </font>
      <fill>
        <patternFill>
          <bgColor theme="5"/>
        </patternFill>
      </fill>
      <border>
        <left style="thin">
          <color auto="1"/>
        </left>
        <right style="thin">
          <color auto="1"/>
        </right>
        <top style="thin">
          <color auto="1"/>
        </top>
        <bottom style="thin">
          <color auto="1"/>
        </bottom>
        <vertical style="thin">
          <color auto="1"/>
        </vertical>
        <horizontal style="thin">
          <color auto="1"/>
        </horizontal>
      </border>
    </dxf>
    <dxf>
      <border diagonalUp="0" diagonalDown="0">
        <left/>
        <right/>
        <top/>
        <bottom/>
        <vertical/>
        <horizontal/>
      </border>
    </dxf>
  </dxfs>
  <tableStyles count="2" defaultTableStyle="TableStyleMedium2" defaultPivotStyle="PivotStyleLight16">
    <tableStyle name="PivotTable Style 1" table="0" count="2" xr9:uid="{00000000-0011-0000-FFFF-FFFF00000000}">
      <tableStyleElement type="wholeTable" dxfId="14"/>
      <tableStyleElement type="headerRow" dxfId="13"/>
    </tableStyle>
    <tableStyle name="TableStyleLight10 3" pivot="0" count="13" xr9:uid="{0C223667-FBFF-4AE9-A8ED-71C7DF7551D8}">
      <tableStyleElement type="wholeTable" dxfId="12"/>
      <tableStyleElement type="headerRow" dxfId="11"/>
      <tableStyleElement type="totalRow" dxfId="10"/>
      <tableStyleElement type="firstColumn" dxfId="9"/>
      <tableStyleElement type="lastColumn" dxfId="8"/>
      <tableStyleElement type="firstRowStripe" dxfId="7"/>
      <tableStyleElement type="secondRowStripe" dxfId="6"/>
      <tableStyleElement type="firstColumnStripe" dxfId="5"/>
      <tableStyleElement type="secondColumnStripe" dxfId="4"/>
      <tableStyleElement type="firstHeaderCell" dxfId="3"/>
      <tableStyleElement type="lastHeaderCell" dxfId="2"/>
      <tableStyleElement type="firstTotalCell" dxfId="1"/>
      <tableStyleElement type="lastTotalCell" dxfId="0"/>
    </tableStyle>
  </tableStyles>
  <colors>
    <mruColors>
      <color rgb="FF9999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7048500</xdr:colOff>
      <xdr:row>1</xdr:row>
      <xdr:rowOff>19050</xdr:rowOff>
    </xdr:from>
    <xdr:to>
      <xdr:col>2</xdr:col>
      <xdr:colOff>7327</xdr:colOff>
      <xdr:row>1</xdr:row>
      <xdr:rowOff>590550</xdr:rowOff>
    </xdr:to>
    <xdr:pic>
      <xdr:nvPicPr>
        <xdr:cNvPr id="2" name="Picture 1">
          <a:extLst>
            <a:ext uri="{FF2B5EF4-FFF2-40B4-BE49-F238E27FC236}">
              <a16:creationId xmlns:a16="http://schemas.microsoft.com/office/drawing/2014/main" id="{26916D75-F7C1-48C7-A556-53F6D2741C9E}"/>
            </a:ext>
          </a:extLst>
        </xdr:cNvPr>
        <xdr:cNvPicPr>
          <a:picLocks noChangeAspect="1"/>
        </xdr:cNvPicPr>
      </xdr:nvPicPr>
      <xdr:blipFill>
        <a:blip xmlns:r="http://schemas.openxmlformats.org/officeDocument/2006/relationships" r:embed="rId1"/>
        <a:stretch>
          <a:fillRect/>
        </a:stretch>
      </xdr:blipFill>
      <xdr:spPr>
        <a:xfrm>
          <a:off x="7286625" y="85725"/>
          <a:ext cx="1817077"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304800</xdr:colOff>
      <xdr:row>0</xdr:row>
      <xdr:rowOff>123825</xdr:rowOff>
    </xdr:from>
    <xdr:to>
      <xdr:col>11</xdr:col>
      <xdr:colOff>679235</xdr:colOff>
      <xdr:row>1</xdr:row>
      <xdr:rowOff>58977</xdr:rowOff>
    </xdr:to>
    <xdr:pic>
      <xdr:nvPicPr>
        <xdr:cNvPr id="2" name="Picture 1">
          <a:extLst>
            <a:ext uri="{FF2B5EF4-FFF2-40B4-BE49-F238E27FC236}">
              <a16:creationId xmlns:a16="http://schemas.microsoft.com/office/drawing/2014/main" id="{679B7B16-D762-72ED-C2BF-823B340E0DDD}"/>
            </a:ext>
          </a:extLst>
        </xdr:cNvPr>
        <xdr:cNvPicPr>
          <a:picLocks noChangeAspect="1"/>
        </xdr:cNvPicPr>
      </xdr:nvPicPr>
      <xdr:blipFill>
        <a:blip xmlns:r="http://schemas.openxmlformats.org/officeDocument/2006/relationships" r:embed="rId1"/>
        <a:stretch>
          <a:fillRect/>
        </a:stretch>
      </xdr:blipFill>
      <xdr:spPr>
        <a:xfrm>
          <a:off x="7172325" y="123825"/>
          <a:ext cx="1917485" cy="5638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171450</xdr:colOff>
      <xdr:row>0</xdr:row>
      <xdr:rowOff>114300</xdr:rowOff>
    </xdr:from>
    <xdr:to>
      <xdr:col>11</xdr:col>
      <xdr:colOff>618910</xdr:colOff>
      <xdr:row>0</xdr:row>
      <xdr:rowOff>674927</xdr:rowOff>
    </xdr:to>
    <xdr:pic>
      <xdr:nvPicPr>
        <xdr:cNvPr id="2" name="Picture 1">
          <a:extLst>
            <a:ext uri="{FF2B5EF4-FFF2-40B4-BE49-F238E27FC236}">
              <a16:creationId xmlns:a16="http://schemas.microsoft.com/office/drawing/2014/main" id="{7B8F0357-3963-C9BE-592C-5591361D39A5}"/>
            </a:ext>
          </a:extLst>
        </xdr:cNvPr>
        <xdr:cNvPicPr>
          <a:picLocks noChangeAspect="1"/>
        </xdr:cNvPicPr>
      </xdr:nvPicPr>
      <xdr:blipFill>
        <a:blip xmlns:r="http://schemas.openxmlformats.org/officeDocument/2006/relationships" r:embed="rId1"/>
        <a:stretch>
          <a:fillRect/>
        </a:stretch>
      </xdr:blipFill>
      <xdr:spPr>
        <a:xfrm>
          <a:off x="6838950" y="114300"/>
          <a:ext cx="1917485" cy="5638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95250</xdr:colOff>
      <xdr:row>0</xdr:row>
      <xdr:rowOff>257175</xdr:rowOff>
    </xdr:from>
    <xdr:to>
      <xdr:col>11</xdr:col>
      <xdr:colOff>583731</xdr:colOff>
      <xdr:row>1</xdr:row>
      <xdr:rowOff>30656</xdr:rowOff>
    </xdr:to>
    <xdr:pic>
      <xdr:nvPicPr>
        <xdr:cNvPr id="2" name="Picture 1">
          <a:extLst>
            <a:ext uri="{FF2B5EF4-FFF2-40B4-BE49-F238E27FC236}">
              <a16:creationId xmlns:a16="http://schemas.microsoft.com/office/drawing/2014/main" id="{921C56A5-B471-EC14-E40C-5E5B46793508}"/>
            </a:ext>
          </a:extLst>
        </xdr:cNvPr>
        <xdr:cNvPicPr>
          <a:picLocks noChangeAspect="1"/>
        </xdr:cNvPicPr>
      </xdr:nvPicPr>
      <xdr:blipFill>
        <a:blip xmlns:r="http://schemas.openxmlformats.org/officeDocument/2006/relationships" r:embed="rId1"/>
        <a:stretch>
          <a:fillRect/>
        </a:stretch>
      </xdr:blipFill>
      <xdr:spPr>
        <a:xfrm>
          <a:off x="7038975" y="257175"/>
          <a:ext cx="1917231" cy="5640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73025</xdr:colOff>
      <xdr:row>4</xdr:row>
      <xdr:rowOff>95250</xdr:rowOff>
    </xdr:from>
    <xdr:to>
      <xdr:col>9</xdr:col>
      <xdr:colOff>85694</xdr:colOff>
      <xdr:row>22</xdr:row>
      <xdr:rowOff>47395</xdr:rowOff>
    </xdr:to>
    <xdr:pic>
      <xdr:nvPicPr>
        <xdr:cNvPr id="2" name="Picture 1">
          <a:extLst>
            <a:ext uri="{FF2B5EF4-FFF2-40B4-BE49-F238E27FC236}">
              <a16:creationId xmlns:a16="http://schemas.microsoft.com/office/drawing/2014/main" id="{4E099CD1-EFE0-9229-3039-F3D2E0E6F6CF}"/>
            </a:ext>
          </a:extLst>
        </xdr:cNvPr>
        <xdr:cNvPicPr>
          <a:picLocks noChangeAspect="1"/>
        </xdr:cNvPicPr>
      </xdr:nvPicPr>
      <xdr:blipFill>
        <a:blip xmlns:r="http://schemas.openxmlformats.org/officeDocument/2006/relationships" r:embed="rId1"/>
        <a:stretch>
          <a:fillRect/>
        </a:stretch>
      </xdr:blipFill>
      <xdr:spPr>
        <a:xfrm>
          <a:off x="73025" y="819150"/>
          <a:ext cx="5502244" cy="3212870"/>
        </a:xfrm>
        <a:prstGeom prst="rect">
          <a:avLst/>
        </a:prstGeom>
      </xdr:spPr>
    </xdr:pic>
    <xdr:clientData/>
  </xdr:twoCellAnchor>
  <xdr:twoCellAnchor editAs="oneCell">
    <xdr:from>
      <xdr:col>0</xdr:col>
      <xdr:colOff>73025</xdr:colOff>
      <xdr:row>22</xdr:row>
      <xdr:rowOff>104775</xdr:rowOff>
    </xdr:from>
    <xdr:to>
      <xdr:col>9</xdr:col>
      <xdr:colOff>88869</xdr:colOff>
      <xdr:row>40</xdr:row>
      <xdr:rowOff>60095</xdr:rowOff>
    </xdr:to>
    <xdr:pic>
      <xdr:nvPicPr>
        <xdr:cNvPr id="4" name="Picture 3">
          <a:extLst>
            <a:ext uri="{FF2B5EF4-FFF2-40B4-BE49-F238E27FC236}">
              <a16:creationId xmlns:a16="http://schemas.microsoft.com/office/drawing/2014/main" id="{16643096-EB13-143A-7F61-383FACDFC8E5}"/>
            </a:ext>
          </a:extLst>
        </xdr:cNvPr>
        <xdr:cNvPicPr>
          <a:picLocks noChangeAspect="1"/>
        </xdr:cNvPicPr>
      </xdr:nvPicPr>
      <xdr:blipFill>
        <a:blip xmlns:r="http://schemas.openxmlformats.org/officeDocument/2006/relationships" r:embed="rId2"/>
        <a:stretch>
          <a:fillRect/>
        </a:stretch>
      </xdr:blipFill>
      <xdr:spPr>
        <a:xfrm>
          <a:off x="73025" y="4086225"/>
          <a:ext cx="5499069" cy="3212870"/>
        </a:xfrm>
        <a:prstGeom prst="rect">
          <a:avLst/>
        </a:prstGeom>
      </xdr:spPr>
    </xdr:pic>
    <xdr:clientData/>
  </xdr:twoCellAnchor>
  <xdr:twoCellAnchor editAs="oneCell">
    <xdr:from>
      <xdr:col>6</xdr:col>
      <xdr:colOff>19050</xdr:colOff>
      <xdr:row>0</xdr:row>
      <xdr:rowOff>133350</xdr:rowOff>
    </xdr:from>
    <xdr:to>
      <xdr:col>9</xdr:col>
      <xdr:colOff>104560</xdr:colOff>
      <xdr:row>3</xdr:row>
      <xdr:rowOff>160577</xdr:rowOff>
    </xdr:to>
    <xdr:pic>
      <xdr:nvPicPr>
        <xdr:cNvPr id="5" name="Picture 4">
          <a:extLst>
            <a:ext uri="{FF2B5EF4-FFF2-40B4-BE49-F238E27FC236}">
              <a16:creationId xmlns:a16="http://schemas.microsoft.com/office/drawing/2014/main" id="{484A5901-17AC-01BA-244F-AB8BB2E42FE6}"/>
            </a:ext>
          </a:extLst>
        </xdr:cNvPr>
        <xdr:cNvPicPr>
          <a:picLocks noChangeAspect="1"/>
        </xdr:cNvPicPr>
      </xdr:nvPicPr>
      <xdr:blipFill>
        <a:blip xmlns:r="http://schemas.openxmlformats.org/officeDocument/2006/relationships" r:embed="rId3"/>
        <a:stretch>
          <a:fillRect/>
        </a:stretch>
      </xdr:blipFill>
      <xdr:spPr>
        <a:xfrm>
          <a:off x="3676650" y="133350"/>
          <a:ext cx="1917485" cy="57332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28576</xdr:colOff>
      <xdr:row>0</xdr:row>
      <xdr:rowOff>1</xdr:rowOff>
    </xdr:from>
    <xdr:to>
      <xdr:col>15</xdr:col>
      <xdr:colOff>406400</xdr:colOff>
      <xdr:row>29</xdr:row>
      <xdr:rowOff>122670</xdr:rowOff>
    </xdr:to>
    <xdr:pic>
      <xdr:nvPicPr>
        <xdr:cNvPr id="2" name="Picture 1">
          <a:extLst>
            <a:ext uri="{FF2B5EF4-FFF2-40B4-BE49-F238E27FC236}">
              <a16:creationId xmlns:a16="http://schemas.microsoft.com/office/drawing/2014/main" id="{4A1376D6-7C35-2A50-6CF9-1A04B7D45070}"/>
            </a:ext>
          </a:extLst>
        </xdr:cNvPr>
        <xdr:cNvPicPr>
          <a:picLocks noChangeAspect="1"/>
        </xdr:cNvPicPr>
      </xdr:nvPicPr>
      <xdr:blipFill>
        <a:blip xmlns:r="http://schemas.openxmlformats.org/officeDocument/2006/relationships" r:embed="rId1"/>
        <a:stretch>
          <a:fillRect/>
        </a:stretch>
      </xdr:blipFill>
      <xdr:spPr>
        <a:xfrm>
          <a:off x="28576" y="1"/>
          <a:ext cx="9524999" cy="53677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ruben_gao_vba_vic_gov_au/Documents/1.%20Work_RG/Practitioner%20Intelligence%20Notes_A.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victorianbuildingauthority.sharepoint.com/sites/PractitionerIntelligence/Shared%20Documents/Statistics/Automated%20Forms/Nature%20of%20Work/Nature%20of%20Work%20Analysis%202024-2025.xlsx" TargetMode="External"/><Relationship Id="rId1" Type="http://schemas.openxmlformats.org/officeDocument/2006/relationships/externalLinkPath" Target="https://victorianbuildingauthority.sharepoint.com/sites/PractitionerIntelligence/Shared%20Documents/Statistics/Automated%20Forms/Nature%20of%20Work/Nature%20of%20Work%20Analysis%20202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OfContents"/>
      <sheetName val="Expenses capture (temp)"/>
      <sheetName val="CoursesLearningHub"/>
      <sheetName val="ETL_LearningHub"/>
      <sheetName val="Notes-Ruben GAO"/>
      <sheetName val="Roster_PracIntel"/>
      <sheetName val="Excel Formulae or Macros"/>
      <sheetName val="Table to copy"/>
      <sheetName val="Holidays"/>
      <sheetName val="Useful file links"/>
      <sheetName val="German occupation titles"/>
      <sheetName val="List of Genders"/>
      <sheetName val="BuildingPracRegStatus"/>
      <sheetName val="Server and database names"/>
      <sheetName val="Salesforce data extraction"/>
      <sheetName val="Meeting attendance tracker"/>
      <sheetName val="Difficult conversations"/>
      <sheetName val="Activity register - ATL"/>
      <sheetName val="Proverbs"/>
      <sheetName val="Incerto appendix"/>
      <sheetName val="Insults"/>
      <sheetName val="Quotes"/>
      <sheetName val="Course providers-Power BI"/>
      <sheetName val="NBA"/>
      <sheetName val="WFH"/>
      <sheetName val="RG_Plan"/>
      <sheetName val="Sheet10"/>
      <sheetName val="RG_training plan"/>
      <sheetName val="Restaurants"/>
      <sheetName val="Sheet9"/>
      <sheetName val="Sheet11"/>
      <sheetName val="Nested numbering"/>
      <sheetName val="Rename files_"/>
      <sheetName val="Rename files_ (2)"/>
      <sheetName val="Sheet5"/>
      <sheetName val="Rename files_ (3)"/>
      <sheetName val="Excel Shortcut Keys"/>
      <sheetName val="Exponential function"/>
      <sheetName val="EVT"/>
      <sheetName val="EVT2"/>
      <sheetName val="Planning"/>
      <sheetName val="Outlook categories"/>
      <sheetName val="Passwords"/>
      <sheetName val="NDI"/>
      <sheetName val="Rage"/>
      <sheetName val="Pay-Staff"/>
      <sheetName val="Employees"/>
      <sheetName val="Leave balance staff"/>
      <sheetName val="Emergency contacts"/>
      <sheetName val="Salary"/>
      <sheetName val="Position details"/>
      <sheetName val="Licence details"/>
      <sheetName val="Possible future states"/>
      <sheetName val="Compulsory Course Register"/>
      <sheetName val="Assets list"/>
      <sheetName val="Callpoint"/>
      <sheetName val="2019-20 Objectives"/>
      <sheetName val="2019-20 Objectives-PIU"/>
      <sheetName val="Required software"/>
      <sheetName val="Sheet6"/>
      <sheetName val="Sheet8"/>
      <sheetName val="Sheet7"/>
      <sheetName val="Sheet2"/>
      <sheetName val="L+R Open Permits Work Load"/>
      <sheetName val="VISION Meetings"/>
      <sheetName val="Sheet4"/>
      <sheetName val="Tasks"/>
      <sheetName val="Hays-Analyst-Alan DONLY"/>
      <sheetName val="Contractor-Hays"/>
      <sheetName val="Contractor-Randstad"/>
      <sheetName val="Sheet1"/>
      <sheetName val="URL"/>
      <sheetName val="Salary screenshot"/>
      <sheetName val="Dropdown Lists"/>
      <sheetName val="Nandacumaran-LinkedIn"/>
      <sheetName val="Checklist-DecisionMaking"/>
      <sheetName val="Projects Register"/>
      <sheetName val="Diary"/>
      <sheetName val="Presentation"/>
      <sheetName val="5W+H"/>
      <sheetName val="Report Writing Notes"/>
      <sheetName val="Plain language guidelines"/>
      <sheetName val="Intelligence Types"/>
      <sheetName val="Money definition - VB"/>
      <sheetName val="SQL Tests"/>
      <sheetName val="Data Quality Dimensions"/>
      <sheetName val="Logical Reasoning"/>
      <sheetName val="Getting List of File Names"/>
      <sheetName val="Delete empty folders"/>
      <sheetName val="Merge multiple csv files"/>
      <sheetName val="Process vs Procedure"/>
      <sheetName val="Email After Hours"/>
      <sheetName val="How to work with IT Department"/>
      <sheetName val="Leave tracker"/>
      <sheetName val="Leave Planning"/>
      <sheetName val="Summary_leave balance"/>
      <sheetName val="Leave balance"/>
      <sheetName val="ATL"/>
      <sheetName val="Positions"/>
      <sheetName val="HR Kiosk Leave"/>
      <sheetName val="Salary Table"/>
      <sheetName val="Payslips_summary"/>
      <sheetName val="Payslips"/>
      <sheetName val="Meeting Room Register"/>
      <sheetName val="IO candidates"/>
      <sheetName val="Lisa Ryan"/>
      <sheetName val="Robert Chappell"/>
      <sheetName val="Power BI Analyst candidates"/>
      <sheetName val="Floorplan"/>
      <sheetName val="PDU Project Tracker"/>
      <sheetName val="Floorplan_1"/>
      <sheetName val="Floorplan_2"/>
      <sheetName val="Power BI Training"/>
      <sheetName val="Key phrases and words"/>
      <sheetName val="Coffee"/>
      <sheetName val="Responses from WA"/>
      <sheetName val="VOWCOW"/>
      <sheetName val="Meg"/>
      <sheetName val="Contract management"/>
      <sheetName val="IT Proposal"/>
      <sheetName val="Text conversion"/>
      <sheetName val="Display"/>
      <sheetName val="Contractor table"/>
      <sheetName val="Contractor table-Alan Donly"/>
      <sheetName val="Cost centres"/>
      <sheetName val="Urgent request"/>
      <sheetName val="AIPIO Attendees"/>
      <sheetName val="JPG Gift"/>
      <sheetName val="Tambours"/>
      <sheetName val="Notes"/>
      <sheetName val="COPY TO EMAIL for Rebecca"/>
      <sheetName val="Payslips analysis"/>
      <sheetName val="Payslips_details"/>
      <sheetName val="Practitioner Intelligence Notes"/>
      <sheetName val="Issues"/>
      <sheetName val="Tasks-Ruben GAO"/>
      <sheetName val="Leave approved"/>
      <sheetName val="Fetch_and_Rename_Files"/>
      <sheetName val="Sheet12"/>
      <sheetName val="Sheet14"/>
      <sheetName val="Sheet13"/>
      <sheetName val="Sheet3"/>
      <sheetName val="GetFileNamesPQ"/>
      <sheetName val="TRP Files"/>
      <sheetName val="Staff"/>
      <sheetName val="NDI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Update"/>
      <sheetName val="Analyses"/>
      <sheetName val="Quarter LookUp"/>
      <sheetName val="Month LookUp"/>
      <sheetName val="CY LookUp"/>
      <sheetName val="FY LookUp"/>
    </sheetNames>
    <sheetDataSet>
      <sheetData sheetId="0">
        <row r="6">
          <cell r="B6" t="str">
            <v>July 2022</v>
          </cell>
          <cell r="C6">
            <v>5726</v>
          </cell>
          <cell r="D6">
            <v>3033.482</v>
          </cell>
          <cell r="E6">
            <v>709</v>
          </cell>
          <cell r="F6">
            <v>50.148000000000003</v>
          </cell>
          <cell r="G6">
            <v>1297</v>
          </cell>
          <cell r="H6">
            <v>588.61199999999997</v>
          </cell>
          <cell r="I6">
            <v>41</v>
          </cell>
          <cell r="J6">
            <v>14.286</v>
          </cell>
          <cell r="K6">
            <v>789</v>
          </cell>
          <cell r="L6">
            <v>234.03700000000001</v>
          </cell>
          <cell r="M6">
            <v>50</v>
          </cell>
          <cell r="N6">
            <v>3.0150000000000001</v>
          </cell>
          <cell r="O6">
            <v>20</v>
          </cell>
          <cell r="P6">
            <v>0.73599999999999999</v>
          </cell>
          <cell r="Q6">
            <v>865</v>
          </cell>
          <cell r="R6">
            <v>58.901000000000003</v>
          </cell>
        </row>
        <row r="7">
          <cell r="B7" t="str">
            <v>August 2022</v>
          </cell>
          <cell r="C7">
            <v>6488</v>
          </cell>
          <cell r="D7">
            <v>3582.107</v>
          </cell>
          <cell r="E7">
            <v>783</v>
          </cell>
          <cell r="F7">
            <v>33.881999999999998</v>
          </cell>
          <cell r="G7">
            <v>1454</v>
          </cell>
          <cell r="H7">
            <v>591.14</v>
          </cell>
          <cell r="I7">
            <v>34</v>
          </cell>
          <cell r="J7">
            <v>10.997999999999999</v>
          </cell>
          <cell r="K7">
            <v>924</v>
          </cell>
          <cell r="L7">
            <v>241.24299999999999</v>
          </cell>
          <cell r="M7">
            <v>67</v>
          </cell>
          <cell r="N7">
            <v>2.9830000000000001</v>
          </cell>
          <cell r="O7">
            <v>19</v>
          </cell>
          <cell r="P7">
            <v>0.24299999999999999</v>
          </cell>
          <cell r="Q7">
            <v>1141</v>
          </cell>
          <cell r="R7">
            <v>77.399000000000001</v>
          </cell>
        </row>
        <row r="8">
          <cell r="B8" t="str">
            <v>September 2022</v>
          </cell>
          <cell r="C8">
            <v>5661</v>
          </cell>
          <cell r="D8">
            <v>3112.0439999999999</v>
          </cell>
          <cell r="E8">
            <v>663</v>
          </cell>
          <cell r="F8">
            <v>52.88</v>
          </cell>
          <cell r="G8">
            <v>1483</v>
          </cell>
          <cell r="H8">
            <v>670.48199999999997</v>
          </cell>
          <cell r="I8">
            <v>44</v>
          </cell>
          <cell r="J8">
            <v>12.444000000000001</v>
          </cell>
          <cell r="K8">
            <v>805</v>
          </cell>
          <cell r="L8">
            <v>296.52300000000002</v>
          </cell>
          <cell r="M8">
            <v>46</v>
          </cell>
          <cell r="N8">
            <v>2.8959999999999999</v>
          </cell>
          <cell r="O8">
            <v>15</v>
          </cell>
          <cell r="P8">
            <v>0.16600000000000001</v>
          </cell>
          <cell r="Q8">
            <v>886</v>
          </cell>
          <cell r="R8">
            <v>59.223999999999997</v>
          </cell>
        </row>
        <row r="9">
          <cell r="B9" t="str">
            <v>October 2022</v>
          </cell>
          <cell r="C9">
            <v>5835</v>
          </cell>
          <cell r="D9">
            <v>3476.0010000000002</v>
          </cell>
          <cell r="E9">
            <v>756</v>
          </cell>
          <cell r="F9">
            <v>64.001999999999995</v>
          </cell>
          <cell r="G9">
            <v>1419</v>
          </cell>
          <cell r="H9">
            <v>578.60400000000004</v>
          </cell>
          <cell r="I9">
            <v>34</v>
          </cell>
          <cell r="J9">
            <v>7.77</v>
          </cell>
          <cell r="K9">
            <v>787</v>
          </cell>
          <cell r="L9">
            <v>241.696</v>
          </cell>
          <cell r="M9">
            <v>73</v>
          </cell>
          <cell r="N9">
            <v>3.7389999999999999</v>
          </cell>
          <cell r="O9">
            <v>14</v>
          </cell>
          <cell r="P9">
            <v>0.13600000000000001</v>
          </cell>
          <cell r="Q9">
            <v>960</v>
          </cell>
          <cell r="R9">
            <v>67.8</v>
          </cell>
        </row>
        <row r="10">
          <cell r="B10" t="str">
            <v>November 2022</v>
          </cell>
          <cell r="C10">
            <v>5621</v>
          </cell>
          <cell r="D10">
            <v>2912.32</v>
          </cell>
          <cell r="E10">
            <v>752</v>
          </cell>
          <cell r="F10">
            <v>104.624</v>
          </cell>
          <cell r="G10">
            <v>1325</v>
          </cell>
          <cell r="H10">
            <v>679.41600000000005</v>
          </cell>
          <cell r="I10">
            <v>44</v>
          </cell>
          <cell r="J10">
            <v>16.096</v>
          </cell>
          <cell r="K10">
            <v>826</v>
          </cell>
          <cell r="L10">
            <v>193.58</v>
          </cell>
          <cell r="M10">
            <v>62</v>
          </cell>
          <cell r="N10">
            <v>5.45</v>
          </cell>
          <cell r="O10">
            <v>23</v>
          </cell>
          <cell r="P10">
            <v>0.251</v>
          </cell>
          <cell r="Q10">
            <v>834</v>
          </cell>
          <cell r="R10">
            <v>57.363</v>
          </cell>
        </row>
        <row r="11">
          <cell r="B11" t="str">
            <v>December 2022</v>
          </cell>
          <cell r="C11">
            <v>4656</v>
          </cell>
          <cell r="D11">
            <v>3113.5990000000002</v>
          </cell>
          <cell r="E11">
            <v>578</v>
          </cell>
          <cell r="F11">
            <v>22.923999999999999</v>
          </cell>
          <cell r="G11">
            <v>1072</v>
          </cell>
          <cell r="H11">
            <v>573.79300000000001</v>
          </cell>
          <cell r="I11">
            <v>46</v>
          </cell>
          <cell r="J11">
            <v>21.463000000000001</v>
          </cell>
          <cell r="K11">
            <v>682</v>
          </cell>
          <cell r="L11">
            <v>228.26400000000001</v>
          </cell>
          <cell r="M11">
            <v>46</v>
          </cell>
          <cell r="N11">
            <v>11.723000000000001</v>
          </cell>
          <cell r="O11">
            <v>20</v>
          </cell>
          <cell r="P11">
            <v>0.52700000000000002</v>
          </cell>
          <cell r="Q11">
            <v>646</v>
          </cell>
          <cell r="R11">
            <v>61.212000000000003</v>
          </cell>
        </row>
        <row r="12">
          <cell r="B12" t="str">
            <v>January 2023</v>
          </cell>
          <cell r="C12">
            <v>3478</v>
          </cell>
          <cell r="D12">
            <v>2069.045408</v>
          </cell>
          <cell r="E12">
            <v>551</v>
          </cell>
          <cell r="F12">
            <v>32.588352999999998</v>
          </cell>
          <cell r="G12">
            <v>814</v>
          </cell>
          <cell r="H12">
            <v>294.79089599999998</v>
          </cell>
          <cell r="I12">
            <v>23</v>
          </cell>
          <cell r="J12">
            <v>14.469044999999999</v>
          </cell>
          <cell r="K12">
            <v>535</v>
          </cell>
          <cell r="L12">
            <v>193.06045599999999</v>
          </cell>
          <cell r="M12">
            <v>39</v>
          </cell>
          <cell r="N12">
            <v>1.9624509999999999</v>
          </cell>
          <cell r="O12">
            <v>12</v>
          </cell>
          <cell r="P12">
            <v>0.10438500000000001</v>
          </cell>
          <cell r="Q12">
            <v>477</v>
          </cell>
          <cell r="R12">
            <v>32.614100000000001</v>
          </cell>
        </row>
        <row r="13">
          <cell r="B13" t="str">
            <v>February 2023</v>
          </cell>
          <cell r="C13">
            <v>5238</v>
          </cell>
          <cell r="D13">
            <v>2930.263829</v>
          </cell>
          <cell r="E13">
            <v>709</v>
          </cell>
          <cell r="F13">
            <v>45.014774000000003</v>
          </cell>
          <cell r="G13">
            <v>1210</v>
          </cell>
          <cell r="H13">
            <v>545.05625699999996</v>
          </cell>
          <cell r="I13">
            <v>45</v>
          </cell>
          <cell r="J13">
            <v>47.92906</v>
          </cell>
          <cell r="K13">
            <v>732</v>
          </cell>
          <cell r="L13">
            <v>191.298564</v>
          </cell>
          <cell r="M13">
            <v>47</v>
          </cell>
          <cell r="N13">
            <v>3.8837489999999999</v>
          </cell>
          <cell r="O13">
            <v>22</v>
          </cell>
          <cell r="P13">
            <v>1.2340880000000001</v>
          </cell>
          <cell r="Q13">
            <v>675</v>
          </cell>
          <cell r="R13">
            <v>59.139367</v>
          </cell>
        </row>
        <row r="14">
          <cell r="B14" t="str">
            <v>March 2023</v>
          </cell>
          <cell r="C14">
            <v>5676</v>
          </cell>
          <cell r="D14">
            <v>3215.600942</v>
          </cell>
          <cell r="E14">
            <v>726</v>
          </cell>
          <cell r="F14">
            <v>60.378084000000001</v>
          </cell>
          <cell r="G14">
            <v>1356</v>
          </cell>
          <cell r="H14">
            <v>746.69349899999997</v>
          </cell>
          <cell r="I14">
            <v>45</v>
          </cell>
          <cell r="J14">
            <v>24.425993999999999</v>
          </cell>
          <cell r="K14">
            <v>803</v>
          </cell>
          <cell r="L14">
            <v>218.97356600000001</v>
          </cell>
          <cell r="M14">
            <v>48</v>
          </cell>
          <cell r="N14">
            <v>2.3392179999999998</v>
          </cell>
          <cell r="O14">
            <v>31</v>
          </cell>
          <cell r="P14">
            <v>0.62271600000000005</v>
          </cell>
          <cell r="Q14">
            <v>778</v>
          </cell>
          <cell r="R14">
            <v>71.585890000000006</v>
          </cell>
        </row>
        <row r="15">
          <cell r="B15" t="str">
            <v>April 2023</v>
          </cell>
          <cell r="C15">
            <v>3744</v>
          </cell>
          <cell r="D15">
            <v>2435.1990000000001</v>
          </cell>
          <cell r="E15">
            <v>519</v>
          </cell>
          <cell r="F15">
            <v>29.538017</v>
          </cell>
          <cell r="G15">
            <v>1098</v>
          </cell>
          <cell r="H15">
            <v>592.39355899999998</v>
          </cell>
          <cell r="I15">
            <v>39</v>
          </cell>
          <cell r="J15">
            <v>7.8275370000000004</v>
          </cell>
          <cell r="K15">
            <v>615</v>
          </cell>
          <cell r="L15">
            <v>175.10352499999999</v>
          </cell>
          <cell r="M15">
            <v>41</v>
          </cell>
          <cell r="N15">
            <v>2.8911319999999998</v>
          </cell>
          <cell r="O15">
            <v>11</v>
          </cell>
          <cell r="P15">
            <v>0.123875</v>
          </cell>
          <cell r="Q15">
            <v>641</v>
          </cell>
          <cell r="R15">
            <v>46.961345999999999</v>
          </cell>
        </row>
        <row r="16">
          <cell r="B16" t="str">
            <v>May 2023</v>
          </cell>
          <cell r="C16">
            <v>5479</v>
          </cell>
          <cell r="D16">
            <v>3367.0318299999999</v>
          </cell>
          <cell r="E16">
            <v>671</v>
          </cell>
          <cell r="F16">
            <v>48.056882000000002</v>
          </cell>
          <cell r="G16">
            <v>1463</v>
          </cell>
          <cell r="H16">
            <v>603.68096600000001</v>
          </cell>
          <cell r="I16">
            <v>49</v>
          </cell>
          <cell r="J16">
            <v>10.153128000000001</v>
          </cell>
          <cell r="K16">
            <v>855</v>
          </cell>
          <cell r="L16">
            <v>322.63924500000002</v>
          </cell>
          <cell r="M16">
            <v>65</v>
          </cell>
          <cell r="N16">
            <v>3.9327160000000001</v>
          </cell>
          <cell r="O16">
            <v>21</v>
          </cell>
          <cell r="P16">
            <v>0.30549599999999999</v>
          </cell>
          <cell r="Q16">
            <v>741</v>
          </cell>
          <cell r="R16">
            <v>77.062652</v>
          </cell>
        </row>
        <row r="17">
          <cell r="B17" t="str">
            <v>June 2023</v>
          </cell>
          <cell r="C17">
            <v>4732</v>
          </cell>
          <cell r="D17">
            <v>3017.9715550000001</v>
          </cell>
          <cell r="E17">
            <v>638</v>
          </cell>
          <cell r="F17">
            <v>67.961545999999998</v>
          </cell>
          <cell r="G17">
            <v>1363</v>
          </cell>
          <cell r="H17">
            <v>636.61780599999997</v>
          </cell>
          <cell r="I17">
            <v>44</v>
          </cell>
          <cell r="J17">
            <v>105.89805</v>
          </cell>
          <cell r="K17">
            <v>750</v>
          </cell>
          <cell r="L17">
            <v>231.60638</v>
          </cell>
          <cell r="M17">
            <v>42</v>
          </cell>
          <cell r="N17">
            <v>5.7252830000000001</v>
          </cell>
          <cell r="O17">
            <v>24</v>
          </cell>
          <cell r="P17">
            <v>0.52952100000000002</v>
          </cell>
          <cell r="Q17">
            <v>678</v>
          </cell>
          <cell r="R17">
            <v>59.935757000000002</v>
          </cell>
        </row>
        <row r="18">
          <cell r="B18" t="str">
            <v>July 2023</v>
          </cell>
          <cell r="C18">
            <v>4786</v>
          </cell>
          <cell r="D18">
            <v>2946.7046150000001</v>
          </cell>
          <cell r="E18">
            <v>580</v>
          </cell>
          <cell r="F18">
            <v>43.980473000000003</v>
          </cell>
          <cell r="G18">
            <v>1444</v>
          </cell>
          <cell r="H18">
            <v>650.20764199999996</v>
          </cell>
          <cell r="I18">
            <v>42</v>
          </cell>
          <cell r="J18">
            <v>11.289293000000001</v>
          </cell>
          <cell r="K18">
            <v>748</v>
          </cell>
          <cell r="L18">
            <v>201.63136600000001</v>
          </cell>
          <cell r="M18">
            <v>67</v>
          </cell>
          <cell r="N18">
            <v>5.3846299999999996</v>
          </cell>
          <cell r="O18">
            <v>16</v>
          </cell>
          <cell r="P18">
            <v>0.25481799999999999</v>
          </cell>
          <cell r="Q18">
            <v>636</v>
          </cell>
          <cell r="R18">
            <v>51.162948</v>
          </cell>
        </row>
        <row r="19">
          <cell r="B19" t="str">
            <v>August 2023</v>
          </cell>
          <cell r="C19">
            <v>5428</v>
          </cell>
          <cell r="D19">
            <v>3446.0622560000002</v>
          </cell>
          <cell r="E19">
            <v>637</v>
          </cell>
          <cell r="F19">
            <v>40.811047000000002</v>
          </cell>
          <cell r="G19">
            <v>1557</v>
          </cell>
          <cell r="H19">
            <v>861.65403700000002</v>
          </cell>
          <cell r="I19">
            <v>54</v>
          </cell>
          <cell r="J19">
            <v>42.098934</v>
          </cell>
          <cell r="K19">
            <v>799</v>
          </cell>
          <cell r="L19">
            <v>187.75100599999999</v>
          </cell>
          <cell r="M19">
            <v>49</v>
          </cell>
          <cell r="N19">
            <v>10.753422</v>
          </cell>
          <cell r="O19">
            <v>26</v>
          </cell>
          <cell r="P19">
            <v>0.65781299999999998</v>
          </cell>
          <cell r="Q19">
            <v>713</v>
          </cell>
          <cell r="R19">
            <v>58.791865999999999</v>
          </cell>
        </row>
        <row r="20">
          <cell r="B20" t="str">
            <v>September 2023</v>
          </cell>
          <cell r="C20">
            <v>4798</v>
          </cell>
          <cell r="D20">
            <v>2856.3962590000001</v>
          </cell>
          <cell r="E20">
            <v>478</v>
          </cell>
          <cell r="F20">
            <v>17.911201999999999</v>
          </cell>
          <cell r="G20">
            <v>1250</v>
          </cell>
          <cell r="H20">
            <v>451.693693</v>
          </cell>
          <cell r="I20">
            <v>52</v>
          </cell>
          <cell r="J20">
            <v>27.086760000000002</v>
          </cell>
          <cell r="K20">
            <v>763</v>
          </cell>
          <cell r="L20">
            <v>215.64557600000001</v>
          </cell>
          <cell r="M20">
            <v>85</v>
          </cell>
          <cell r="N20">
            <v>7.6693680000000004</v>
          </cell>
          <cell r="O20">
            <v>20</v>
          </cell>
          <cell r="P20">
            <v>0.34384599999999998</v>
          </cell>
          <cell r="Q20">
            <v>795</v>
          </cell>
          <cell r="R20">
            <v>69.171726000000007</v>
          </cell>
        </row>
        <row r="21">
          <cell r="B21" t="str">
            <v>October 2023</v>
          </cell>
          <cell r="C21">
            <v>5115</v>
          </cell>
          <cell r="D21">
            <v>3788.1334489999999</v>
          </cell>
          <cell r="E21">
            <v>744</v>
          </cell>
          <cell r="F21">
            <v>32.305705000000003</v>
          </cell>
          <cell r="G21">
            <v>1634</v>
          </cell>
          <cell r="H21">
            <v>730.12216899999999</v>
          </cell>
          <cell r="I21">
            <v>58</v>
          </cell>
          <cell r="J21">
            <v>15.818538999999999</v>
          </cell>
          <cell r="K21">
            <v>772</v>
          </cell>
          <cell r="L21">
            <v>248.00420099999999</v>
          </cell>
          <cell r="M21">
            <v>144</v>
          </cell>
          <cell r="N21">
            <v>7.797193</v>
          </cell>
          <cell r="O21">
            <v>13</v>
          </cell>
          <cell r="P21">
            <v>0.14153199999999999</v>
          </cell>
          <cell r="Q21">
            <v>1108</v>
          </cell>
          <cell r="R21">
            <v>87.149041999999994</v>
          </cell>
        </row>
        <row r="22">
          <cell r="B22" t="str">
            <v>November 2023</v>
          </cell>
          <cell r="C22">
            <v>5595</v>
          </cell>
          <cell r="D22">
            <v>3571.352817</v>
          </cell>
          <cell r="E22">
            <v>666</v>
          </cell>
          <cell r="F22">
            <v>88.910684000000003</v>
          </cell>
          <cell r="G22">
            <v>1362</v>
          </cell>
          <cell r="H22">
            <v>525.85153200000002</v>
          </cell>
          <cell r="I22">
            <v>51</v>
          </cell>
          <cell r="J22">
            <v>14.921939999999999</v>
          </cell>
          <cell r="K22">
            <v>878</v>
          </cell>
          <cell r="L22">
            <v>278.70816600000001</v>
          </cell>
          <cell r="M22">
            <v>79</v>
          </cell>
          <cell r="N22">
            <v>6.0289669999999997</v>
          </cell>
          <cell r="O22">
            <v>24</v>
          </cell>
          <cell r="P22">
            <v>0.24738199999999999</v>
          </cell>
          <cell r="Q22">
            <v>860</v>
          </cell>
          <cell r="R22">
            <v>87.368672000000004</v>
          </cell>
        </row>
        <row r="23">
          <cell r="B23" t="str">
            <v>December 2023</v>
          </cell>
          <cell r="C23">
            <v>3772</v>
          </cell>
          <cell r="D23">
            <v>3119.9856</v>
          </cell>
          <cell r="E23">
            <v>528</v>
          </cell>
          <cell r="F23">
            <v>46.448776000000002</v>
          </cell>
          <cell r="G23">
            <v>1047</v>
          </cell>
          <cell r="H23">
            <v>499.12878499999999</v>
          </cell>
          <cell r="I23">
            <v>48</v>
          </cell>
          <cell r="J23">
            <v>39.212325</v>
          </cell>
          <cell r="K23">
            <v>636</v>
          </cell>
          <cell r="L23">
            <v>200.49625599999999</v>
          </cell>
          <cell r="M23">
            <v>44</v>
          </cell>
          <cell r="N23">
            <v>5.0161259999999999</v>
          </cell>
          <cell r="O23">
            <v>15</v>
          </cell>
          <cell r="P23">
            <v>0.44878800000000002</v>
          </cell>
          <cell r="Q23">
            <v>626</v>
          </cell>
          <cell r="R23">
            <v>50.066039000000004</v>
          </cell>
        </row>
        <row r="24">
          <cell r="B24" t="str">
            <v>January 2024</v>
          </cell>
          <cell r="C24">
            <v>3230</v>
          </cell>
          <cell r="D24">
            <v>2020.285572</v>
          </cell>
          <cell r="E24">
            <v>488</v>
          </cell>
          <cell r="F24">
            <v>29.959202000000001</v>
          </cell>
          <cell r="G24">
            <v>899</v>
          </cell>
          <cell r="H24">
            <v>485.18107400000002</v>
          </cell>
          <cell r="I24">
            <v>20</v>
          </cell>
          <cell r="J24">
            <v>3.328427</v>
          </cell>
          <cell r="K24">
            <v>591</v>
          </cell>
          <cell r="L24">
            <v>251.34131199999999</v>
          </cell>
          <cell r="M24">
            <v>44</v>
          </cell>
          <cell r="N24">
            <v>3.3882810000000001</v>
          </cell>
          <cell r="O24">
            <v>14</v>
          </cell>
          <cell r="P24">
            <v>0.155274</v>
          </cell>
          <cell r="Q24">
            <v>630</v>
          </cell>
          <cell r="R24">
            <v>37.543635999999999</v>
          </cell>
        </row>
        <row r="25">
          <cell r="B25" t="str">
            <v>February 2024</v>
          </cell>
          <cell r="C25">
            <v>5013</v>
          </cell>
          <cell r="D25">
            <v>2927.030346</v>
          </cell>
          <cell r="E25">
            <v>737</v>
          </cell>
          <cell r="F25">
            <v>40.418528999999999</v>
          </cell>
          <cell r="G25">
            <v>1304</v>
          </cell>
          <cell r="H25">
            <v>683.66924900000004</v>
          </cell>
          <cell r="I25">
            <v>46</v>
          </cell>
          <cell r="J25">
            <v>15.392315999999999</v>
          </cell>
          <cell r="K25">
            <v>741</v>
          </cell>
          <cell r="L25">
            <v>246.13451599999999</v>
          </cell>
          <cell r="M25">
            <v>46</v>
          </cell>
          <cell r="N25">
            <v>3.1592910000000001</v>
          </cell>
          <cell r="O25">
            <v>25</v>
          </cell>
          <cell r="P25">
            <v>0.258548</v>
          </cell>
          <cell r="Q25">
            <v>744</v>
          </cell>
          <cell r="R25">
            <v>56.373193000000001</v>
          </cell>
        </row>
        <row r="26">
          <cell r="B26" t="str">
            <v>March 2024</v>
          </cell>
          <cell r="C26">
            <v>5046</v>
          </cell>
          <cell r="D26">
            <v>3018.7827739999998</v>
          </cell>
          <cell r="E26">
            <v>630</v>
          </cell>
          <cell r="F26">
            <v>31.238616</v>
          </cell>
          <cell r="G26">
            <v>1240</v>
          </cell>
          <cell r="H26">
            <v>516.596135</v>
          </cell>
          <cell r="I26">
            <v>44</v>
          </cell>
          <cell r="J26">
            <v>17.304714000000001</v>
          </cell>
          <cell r="K26">
            <v>676</v>
          </cell>
          <cell r="L26">
            <v>233.145207</v>
          </cell>
          <cell r="M26">
            <v>50</v>
          </cell>
          <cell r="N26">
            <v>4.3436019999999997</v>
          </cell>
          <cell r="O26">
            <v>14</v>
          </cell>
          <cell r="P26">
            <v>0.27629700000000001</v>
          </cell>
          <cell r="Q26">
            <v>564</v>
          </cell>
          <cell r="R26">
            <v>51.266401000000002</v>
          </cell>
        </row>
        <row r="27">
          <cell r="B27" t="str">
            <v>April 2024</v>
          </cell>
          <cell r="C27">
            <v>4864</v>
          </cell>
          <cell r="D27">
            <v>3069.2393929999998</v>
          </cell>
          <cell r="E27">
            <v>680</v>
          </cell>
          <cell r="F27">
            <v>49.093249</v>
          </cell>
          <cell r="G27">
            <v>1328</v>
          </cell>
          <cell r="H27">
            <v>551.79620399999999</v>
          </cell>
          <cell r="I27">
            <v>52</v>
          </cell>
          <cell r="J27">
            <v>20.006477</v>
          </cell>
          <cell r="K27">
            <v>713</v>
          </cell>
          <cell r="L27">
            <v>298.04054000000002</v>
          </cell>
          <cell r="M27">
            <v>53</v>
          </cell>
          <cell r="N27">
            <v>5.6824469999999998</v>
          </cell>
          <cell r="O27">
            <v>29</v>
          </cell>
          <cell r="P27">
            <v>0.32949899999999999</v>
          </cell>
          <cell r="Q27">
            <v>540</v>
          </cell>
          <cell r="R27">
            <v>44.100912999999998</v>
          </cell>
        </row>
        <row r="28">
          <cell r="B28" t="str">
            <v>May 2024</v>
          </cell>
          <cell r="C28">
            <v>5438</v>
          </cell>
          <cell r="D28">
            <v>3675.7545110000001</v>
          </cell>
          <cell r="E28">
            <v>724</v>
          </cell>
          <cell r="F28">
            <v>29.316666000000001</v>
          </cell>
          <cell r="G28">
            <v>1538</v>
          </cell>
          <cell r="H28">
            <v>725.80067199999996</v>
          </cell>
          <cell r="I28">
            <v>50</v>
          </cell>
          <cell r="J28">
            <v>11.953255</v>
          </cell>
          <cell r="K28">
            <v>792</v>
          </cell>
          <cell r="L28">
            <v>225.37866</v>
          </cell>
          <cell r="M28">
            <v>64</v>
          </cell>
          <cell r="N28">
            <v>4.6614389999999997</v>
          </cell>
          <cell r="O28">
            <v>26</v>
          </cell>
          <cell r="P28">
            <v>0.38905600000000001</v>
          </cell>
          <cell r="Q28">
            <v>686</v>
          </cell>
          <cell r="R28">
            <v>83.963894999999994</v>
          </cell>
        </row>
        <row r="29">
          <cell r="B29" t="str">
            <v>June 2024</v>
          </cell>
          <cell r="C29">
            <v>4791</v>
          </cell>
          <cell r="D29">
            <v>3267.609782</v>
          </cell>
          <cell r="E29">
            <v>663</v>
          </cell>
          <cell r="F29">
            <v>39.686939000000002</v>
          </cell>
          <cell r="G29">
            <v>1291</v>
          </cell>
          <cell r="H29">
            <v>417.38056899999998</v>
          </cell>
          <cell r="I29">
            <v>63</v>
          </cell>
          <cell r="J29">
            <v>19.593665999999999</v>
          </cell>
          <cell r="K29">
            <v>691</v>
          </cell>
          <cell r="L29">
            <v>224.63324299999999</v>
          </cell>
          <cell r="M29">
            <v>54</v>
          </cell>
          <cell r="N29">
            <v>4.0600610000000001</v>
          </cell>
          <cell r="O29">
            <v>13</v>
          </cell>
          <cell r="P29">
            <v>0.21073500000000001</v>
          </cell>
          <cell r="Q29">
            <v>555</v>
          </cell>
          <cell r="R29">
            <v>59.057251000000001</v>
          </cell>
        </row>
        <row r="30">
          <cell r="B30" t="str">
            <v>July 2024</v>
          </cell>
          <cell r="C30">
            <v>5422</v>
          </cell>
          <cell r="D30">
            <v>3655.834265</v>
          </cell>
          <cell r="E30">
            <v>723</v>
          </cell>
          <cell r="F30">
            <v>64.098022</v>
          </cell>
          <cell r="G30">
            <v>1535</v>
          </cell>
          <cell r="H30">
            <v>796.79863999999998</v>
          </cell>
          <cell r="I30">
            <v>51</v>
          </cell>
          <cell r="J30">
            <v>25.788249</v>
          </cell>
          <cell r="K30">
            <v>761</v>
          </cell>
          <cell r="L30">
            <v>238.69203899999999</v>
          </cell>
          <cell r="M30">
            <v>57</v>
          </cell>
          <cell r="N30">
            <v>5.1429919999999996</v>
          </cell>
          <cell r="O30">
            <v>31</v>
          </cell>
          <cell r="P30">
            <v>0.54151700000000003</v>
          </cell>
          <cell r="Q30">
            <v>680</v>
          </cell>
          <cell r="R30">
            <v>66.245613000000006</v>
          </cell>
        </row>
        <row r="31">
          <cell r="B31" t="str">
            <v>August 2024</v>
          </cell>
          <cell r="C31">
            <v>5395</v>
          </cell>
          <cell r="D31">
            <v>3274.9856759999998</v>
          </cell>
          <cell r="E31">
            <v>673</v>
          </cell>
          <cell r="F31">
            <v>26.941497999999999</v>
          </cell>
          <cell r="G31">
            <v>1358</v>
          </cell>
          <cell r="H31">
            <v>712.26862900000003</v>
          </cell>
          <cell r="I31">
            <v>59</v>
          </cell>
          <cell r="J31">
            <v>40.331083999999997</v>
          </cell>
          <cell r="K31">
            <v>709</v>
          </cell>
          <cell r="L31">
            <v>192.24288899999999</v>
          </cell>
          <cell r="M31">
            <v>71</v>
          </cell>
          <cell r="N31">
            <v>4.3862839999999998</v>
          </cell>
          <cell r="O31">
            <v>15</v>
          </cell>
          <cell r="P31">
            <v>0.15690999999999999</v>
          </cell>
          <cell r="Q31">
            <v>656</v>
          </cell>
          <cell r="R31">
            <v>61.486573</v>
          </cell>
        </row>
        <row r="32">
          <cell r="B32" t="str">
            <v>September 2024</v>
          </cell>
          <cell r="C32">
            <v>4475</v>
          </cell>
          <cell r="D32">
            <v>3170.0437609999999</v>
          </cell>
          <cell r="E32">
            <v>660</v>
          </cell>
          <cell r="F32">
            <v>29.035353000000001</v>
          </cell>
          <cell r="G32">
            <v>1468</v>
          </cell>
          <cell r="H32">
            <v>510.73877299999998</v>
          </cell>
          <cell r="I32">
            <v>61</v>
          </cell>
          <cell r="J32">
            <v>17.356245000000001</v>
          </cell>
          <cell r="K32">
            <v>655</v>
          </cell>
          <cell r="L32">
            <v>177.777107</v>
          </cell>
          <cell r="M32">
            <v>64</v>
          </cell>
          <cell r="N32">
            <v>9.6656119999999994</v>
          </cell>
          <cell r="O32">
            <v>20</v>
          </cell>
          <cell r="P32">
            <v>0.272036</v>
          </cell>
          <cell r="Q32">
            <v>776</v>
          </cell>
          <cell r="R32">
            <v>73.675516999999999</v>
          </cell>
        </row>
        <row r="33">
          <cell r="B33" t="str">
            <v>October 2024</v>
          </cell>
          <cell r="C33">
            <v>6005</v>
          </cell>
          <cell r="D33">
            <v>4240.9146090000004</v>
          </cell>
          <cell r="E33">
            <v>766</v>
          </cell>
          <cell r="F33">
            <v>41.297922999999997</v>
          </cell>
          <cell r="G33">
            <v>1807</v>
          </cell>
          <cell r="H33">
            <v>720.40027499999997</v>
          </cell>
          <cell r="I33">
            <v>68</v>
          </cell>
          <cell r="J33">
            <v>10.541789</v>
          </cell>
          <cell r="K33">
            <v>864</v>
          </cell>
          <cell r="L33">
            <v>229.56799599999999</v>
          </cell>
          <cell r="M33">
            <v>70</v>
          </cell>
          <cell r="N33">
            <v>11.564524</v>
          </cell>
          <cell r="O33">
            <v>17</v>
          </cell>
          <cell r="P33">
            <v>0.21887999999999999</v>
          </cell>
          <cell r="Q33">
            <v>588</v>
          </cell>
          <cell r="R33">
            <v>56.933734999999999</v>
          </cell>
        </row>
        <row r="34">
          <cell r="B34" t="str">
            <v>November 2024</v>
          </cell>
          <cell r="C34">
            <v>4956</v>
          </cell>
          <cell r="D34">
            <v>3351.5335930000001</v>
          </cell>
          <cell r="E34">
            <v>742</v>
          </cell>
          <cell r="F34">
            <v>44.861911999999997</v>
          </cell>
          <cell r="G34">
            <v>1406</v>
          </cell>
          <cell r="H34">
            <v>488.93309699999998</v>
          </cell>
          <cell r="I34">
            <v>56</v>
          </cell>
          <cell r="J34">
            <v>9.3259310000000006</v>
          </cell>
          <cell r="K34">
            <v>728</v>
          </cell>
          <cell r="L34">
            <v>199.20745500000001</v>
          </cell>
          <cell r="M34">
            <v>78</v>
          </cell>
          <cell r="N34">
            <v>7.1593020000000003</v>
          </cell>
          <cell r="O34">
            <v>13</v>
          </cell>
          <cell r="P34">
            <v>0.51670400000000005</v>
          </cell>
          <cell r="Q34">
            <v>523</v>
          </cell>
          <cell r="R34">
            <v>45.435377000000003</v>
          </cell>
        </row>
        <row r="35">
          <cell r="B35" t="str">
            <v>December 2024</v>
          </cell>
          <cell r="C35">
            <v>4020</v>
          </cell>
          <cell r="D35">
            <v>3068.3440289999999</v>
          </cell>
          <cell r="E35">
            <v>580</v>
          </cell>
          <cell r="F35">
            <v>47.453282000000002</v>
          </cell>
          <cell r="G35">
            <v>1129</v>
          </cell>
          <cell r="H35">
            <v>523.61204999999995</v>
          </cell>
          <cell r="I35">
            <v>49</v>
          </cell>
          <cell r="J35">
            <v>19.878164000000002</v>
          </cell>
          <cell r="K35">
            <v>561</v>
          </cell>
          <cell r="L35">
            <v>172.54565700000001</v>
          </cell>
          <cell r="M35">
            <v>46</v>
          </cell>
          <cell r="N35">
            <v>4.858549</v>
          </cell>
          <cell r="O35">
            <v>15</v>
          </cell>
          <cell r="P35">
            <v>0.20816599999999999</v>
          </cell>
          <cell r="Q35">
            <v>404</v>
          </cell>
          <cell r="R35">
            <v>35.926586999999998</v>
          </cell>
        </row>
        <row r="36">
          <cell r="B36" t="str">
            <v>January 2025</v>
          </cell>
          <cell r="C36">
            <v>4009</v>
          </cell>
          <cell r="D36">
            <v>2794.3154420000001</v>
          </cell>
          <cell r="E36">
            <v>512</v>
          </cell>
          <cell r="F36">
            <v>31.648685</v>
          </cell>
          <cell r="G36">
            <v>999</v>
          </cell>
          <cell r="H36">
            <v>434.60883000000001</v>
          </cell>
          <cell r="I36">
            <v>33</v>
          </cell>
          <cell r="J36">
            <v>9.740793</v>
          </cell>
          <cell r="K36">
            <v>561</v>
          </cell>
          <cell r="L36">
            <v>147.995237</v>
          </cell>
          <cell r="M36">
            <v>35</v>
          </cell>
          <cell r="N36">
            <v>2.5435089999999998</v>
          </cell>
          <cell r="O36">
            <v>10</v>
          </cell>
          <cell r="P36">
            <v>0.14030400000000001</v>
          </cell>
          <cell r="Q36">
            <v>332</v>
          </cell>
          <cell r="R36">
            <v>31.607700000000001</v>
          </cell>
        </row>
        <row r="37">
          <cell r="B37" t="str">
            <v>February 2025</v>
          </cell>
          <cell r="C37">
            <v>5124</v>
          </cell>
          <cell r="D37">
            <v>3280.236535</v>
          </cell>
          <cell r="E37">
            <v>656</v>
          </cell>
          <cell r="F37">
            <v>22.796963999999999</v>
          </cell>
          <cell r="G37">
            <v>1286</v>
          </cell>
          <cell r="H37">
            <v>624.95500000000004</v>
          </cell>
          <cell r="I37">
            <v>49</v>
          </cell>
          <cell r="J37">
            <v>14.837021</v>
          </cell>
          <cell r="K37">
            <v>667</v>
          </cell>
          <cell r="L37">
            <v>213.46859799999999</v>
          </cell>
          <cell r="M37">
            <v>60</v>
          </cell>
          <cell r="N37">
            <v>4.6007559999999996</v>
          </cell>
          <cell r="O37">
            <v>16</v>
          </cell>
          <cell r="P37">
            <v>0.16090499999999999</v>
          </cell>
          <cell r="Q37">
            <v>478</v>
          </cell>
          <cell r="R37">
            <v>41.245412999999999</v>
          </cell>
        </row>
        <row r="38">
          <cell r="B38" t="str">
            <v>March 2025</v>
          </cell>
          <cell r="C38">
            <v>5010</v>
          </cell>
          <cell r="D38">
            <v>4406.2613659999997</v>
          </cell>
          <cell r="E38">
            <v>730</v>
          </cell>
          <cell r="F38">
            <v>33.749425000000002</v>
          </cell>
          <cell r="G38">
            <v>1399</v>
          </cell>
          <cell r="H38">
            <v>846.47124599999995</v>
          </cell>
          <cell r="I38">
            <v>51</v>
          </cell>
          <cell r="J38">
            <v>12.822786000000001</v>
          </cell>
          <cell r="K38">
            <v>689</v>
          </cell>
          <cell r="L38">
            <v>177.32544799999999</v>
          </cell>
          <cell r="M38">
            <v>42</v>
          </cell>
          <cell r="N38">
            <v>3.0998190000000001</v>
          </cell>
          <cell r="O38">
            <v>16</v>
          </cell>
          <cell r="P38">
            <v>0.46908499999999997</v>
          </cell>
          <cell r="Q38">
            <v>513</v>
          </cell>
          <cell r="R38">
            <v>50.576849000000003</v>
          </cell>
        </row>
        <row r="39">
          <cell r="B39" t="str">
            <v>April 2025</v>
          </cell>
          <cell r="C39">
            <v>4558</v>
          </cell>
          <cell r="D39">
            <v>2920.9066630000002</v>
          </cell>
          <cell r="E39">
            <v>681</v>
          </cell>
          <cell r="F39">
            <v>60.178089999999997</v>
          </cell>
          <cell r="G39">
            <v>1296</v>
          </cell>
          <cell r="H39">
            <v>503.791541</v>
          </cell>
          <cell r="I39">
            <v>43</v>
          </cell>
          <cell r="J39">
            <v>6.9403569999999997</v>
          </cell>
          <cell r="K39">
            <v>661</v>
          </cell>
          <cell r="L39">
            <v>182.18536700000001</v>
          </cell>
          <cell r="M39">
            <v>36</v>
          </cell>
          <cell r="N39">
            <v>2.6905420000000002</v>
          </cell>
          <cell r="O39">
            <v>16</v>
          </cell>
          <cell r="P39">
            <v>0.77395599999999998</v>
          </cell>
          <cell r="Q39">
            <v>441</v>
          </cell>
          <cell r="R39">
            <v>57.001423000000003</v>
          </cell>
        </row>
        <row r="40">
          <cell r="B40" t="str">
            <v>May 2025</v>
          </cell>
        </row>
        <row r="41">
          <cell r="B41" t="str">
            <v>June 2025</v>
          </cell>
        </row>
        <row r="59">
          <cell r="B59" t="str">
            <v>July 2023</v>
          </cell>
          <cell r="C59">
            <v>4786</v>
          </cell>
          <cell r="D59">
            <v>2946.7046150000001</v>
          </cell>
          <cell r="E59">
            <v>580</v>
          </cell>
          <cell r="F59">
            <v>43.980473000000003</v>
          </cell>
          <cell r="G59">
            <v>1444</v>
          </cell>
          <cell r="H59">
            <v>650.20764199999996</v>
          </cell>
          <cell r="I59">
            <v>42</v>
          </cell>
          <cell r="J59">
            <v>11.289293000000001</v>
          </cell>
          <cell r="K59">
            <v>748</v>
          </cell>
          <cell r="L59">
            <v>201.63136600000001</v>
          </cell>
          <cell r="M59">
            <v>67</v>
          </cell>
          <cell r="N59">
            <v>5.3846299999999996</v>
          </cell>
          <cell r="O59">
            <v>16</v>
          </cell>
          <cell r="P59">
            <v>0.25481799999999999</v>
          </cell>
          <cell r="Q59">
            <v>636</v>
          </cell>
          <cell r="R59">
            <v>51.162948</v>
          </cell>
        </row>
        <row r="60">
          <cell r="B60" t="str">
            <v>August 2023</v>
          </cell>
          <cell r="C60">
            <v>10214</v>
          </cell>
          <cell r="D60">
            <v>6392.7668709999998</v>
          </cell>
          <cell r="E60">
            <v>1217</v>
          </cell>
          <cell r="F60">
            <v>84.791520000000006</v>
          </cell>
          <cell r="G60">
            <v>3001</v>
          </cell>
          <cell r="H60">
            <v>1511.8616790000001</v>
          </cell>
          <cell r="I60">
            <v>96</v>
          </cell>
          <cell r="J60">
            <v>53.388227000000001</v>
          </cell>
          <cell r="K60">
            <v>1547</v>
          </cell>
          <cell r="L60">
            <v>389.38237200000003</v>
          </cell>
          <cell r="M60">
            <v>116</v>
          </cell>
          <cell r="N60">
            <v>16.138052000000002</v>
          </cell>
          <cell r="O60">
            <v>42</v>
          </cell>
          <cell r="P60">
            <v>0.91263099999999997</v>
          </cell>
          <cell r="Q60">
            <v>1349</v>
          </cell>
          <cell r="R60">
            <v>109.954814</v>
          </cell>
        </row>
        <row r="61">
          <cell r="B61" t="str">
            <v>September 2023</v>
          </cell>
          <cell r="C61">
            <v>15012</v>
          </cell>
          <cell r="D61">
            <v>9249.1631300000008</v>
          </cell>
          <cell r="E61">
            <v>1695</v>
          </cell>
          <cell r="F61">
            <v>102.70272200000001</v>
          </cell>
          <cell r="G61">
            <v>4251</v>
          </cell>
          <cell r="H61">
            <v>1963.555372</v>
          </cell>
          <cell r="I61">
            <v>148</v>
          </cell>
          <cell r="J61">
            <v>80.474986999999999</v>
          </cell>
          <cell r="K61">
            <v>2310</v>
          </cell>
          <cell r="L61">
            <v>605.02794800000004</v>
          </cell>
          <cell r="M61">
            <v>201</v>
          </cell>
          <cell r="N61">
            <v>23.80742</v>
          </cell>
          <cell r="O61">
            <v>62</v>
          </cell>
          <cell r="P61">
            <v>1.2564769999999998</v>
          </cell>
          <cell r="Q61">
            <v>2144</v>
          </cell>
          <cell r="R61">
            <v>179.12654000000001</v>
          </cell>
        </row>
        <row r="62">
          <cell r="B62" t="str">
            <v>October 2023</v>
          </cell>
          <cell r="C62">
            <v>20127</v>
          </cell>
          <cell r="D62">
            <v>13037.296579000002</v>
          </cell>
          <cell r="E62">
            <v>2439</v>
          </cell>
          <cell r="F62">
            <v>135.00842700000001</v>
          </cell>
          <cell r="G62">
            <v>5885</v>
          </cell>
          <cell r="H62">
            <v>2693.677541</v>
          </cell>
          <cell r="I62">
            <v>206</v>
          </cell>
          <cell r="J62">
            <v>96.293526</v>
          </cell>
          <cell r="K62">
            <v>3082</v>
          </cell>
          <cell r="L62">
            <v>853.032149</v>
          </cell>
          <cell r="M62">
            <v>345</v>
          </cell>
          <cell r="N62">
            <v>31.604613000000001</v>
          </cell>
          <cell r="O62">
            <v>75</v>
          </cell>
          <cell r="P62">
            <v>1.3980089999999998</v>
          </cell>
          <cell r="Q62">
            <v>3252</v>
          </cell>
          <cell r="R62">
            <v>266.27558199999999</v>
          </cell>
        </row>
        <row r="63">
          <cell r="B63" t="str">
            <v>November 2023</v>
          </cell>
          <cell r="C63">
            <v>25722</v>
          </cell>
          <cell r="D63">
            <v>16608.649396000001</v>
          </cell>
          <cell r="E63">
            <v>3105</v>
          </cell>
          <cell r="F63">
            <v>223.91911100000002</v>
          </cell>
          <cell r="G63">
            <v>7247</v>
          </cell>
          <cell r="H63">
            <v>3219.5290730000002</v>
          </cell>
          <cell r="I63">
            <v>257</v>
          </cell>
          <cell r="J63">
            <v>111.21546599999999</v>
          </cell>
          <cell r="K63">
            <v>3960</v>
          </cell>
          <cell r="L63">
            <v>1131.740315</v>
          </cell>
          <cell r="M63">
            <v>424</v>
          </cell>
          <cell r="N63">
            <v>37.633580000000002</v>
          </cell>
          <cell r="O63">
            <v>99</v>
          </cell>
          <cell r="P63">
            <v>1.6453909999999998</v>
          </cell>
          <cell r="Q63">
            <v>4112</v>
          </cell>
          <cell r="R63">
            <v>353.64425399999999</v>
          </cell>
        </row>
        <row r="64">
          <cell r="B64" t="str">
            <v>December 2023</v>
          </cell>
          <cell r="C64">
            <v>29494</v>
          </cell>
          <cell r="D64">
            <v>19728.634996000001</v>
          </cell>
          <cell r="E64">
            <v>3633</v>
          </cell>
          <cell r="F64">
            <v>270.367887</v>
          </cell>
          <cell r="G64">
            <v>8294</v>
          </cell>
          <cell r="H64">
            <v>3718.657858</v>
          </cell>
          <cell r="I64">
            <v>305</v>
          </cell>
          <cell r="J64">
            <v>150.42779099999998</v>
          </cell>
          <cell r="K64">
            <v>4596</v>
          </cell>
          <cell r="L64">
            <v>1332.2365709999999</v>
          </cell>
          <cell r="M64">
            <v>468</v>
          </cell>
          <cell r="N64">
            <v>42.649706000000002</v>
          </cell>
          <cell r="O64">
            <v>114</v>
          </cell>
          <cell r="P64">
            <v>2.094179</v>
          </cell>
          <cell r="Q64">
            <v>4738</v>
          </cell>
          <cell r="R64">
            <v>403.71029299999998</v>
          </cell>
        </row>
        <row r="65">
          <cell r="B65" t="str">
            <v>January 2024</v>
          </cell>
          <cell r="C65">
            <v>32724</v>
          </cell>
          <cell r="D65">
            <v>21748.920568000001</v>
          </cell>
          <cell r="E65">
            <v>4121</v>
          </cell>
          <cell r="F65">
            <v>300.327089</v>
          </cell>
          <cell r="G65">
            <v>9193</v>
          </cell>
          <cell r="H65">
            <v>4203.8389319999997</v>
          </cell>
          <cell r="I65">
            <v>325</v>
          </cell>
          <cell r="J65">
            <v>153.75621799999999</v>
          </cell>
          <cell r="K65">
            <v>5187</v>
          </cell>
          <cell r="L65">
            <v>1583.5778829999999</v>
          </cell>
          <cell r="M65">
            <v>512</v>
          </cell>
          <cell r="N65">
            <v>46.037987000000001</v>
          </cell>
          <cell r="O65">
            <v>128</v>
          </cell>
          <cell r="P65">
            <v>2.2494529999999999</v>
          </cell>
          <cell r="Q65">
            <v>5368</v>
          </cell>
          <cell r="R65">
            <v>441.25392899999997</v>
          </cell>
        </row>
        <row r="66">
          <cell r="B66" t="str">
            <v>February 2024</v>
          </cell>
          <cell r="C66">
            <v>37737</v>
          </cell>
          <cell r="D66">
            <v>24675.950914000001</v>
          </cell>
          <cell r="E66">
            <v>4858</v>
          </cell>
          <cell r="F66">
            <v>340.74561799999998</v>
          </cell>
          <cell r="G66">
            <v>10497</v>
          </cell>
          <cell r="H66">
            <v>4887.5081809999992</v>
          </cell>
          <cell r="I66">
            <v>371</v>
          </cell>
          <cell r="J66">
            <v>169.14853399999998</v>
          </cell>
          <cell r="K66">
            <v>5928</v>
          </cell>
          <cell r="L66">
            <v>1829.712399</v>
          </cell>
          <cell r="M66">
            <v>558</v>
          </cell>
          <cell r="N66">
            <v>49.197278000000004</v>
          </cell>
          <cell r="O66">
            <v>153</v>
          </cell>
          <cell r="P66">
            <v>2.5080010000000001</v>
          </cell>
          <cell r="Q66">
            <v>6112</v>
          </cell>
          <cell r="R66">
            <v>497.62712199999999</v>
          </cell>
        </row>
        <row r="67">
          <cell r="B67" t="str">
            <v>March 2024</v>
          </cell>
          <cell r="C67">
            <v>42783</v>
          </cell>
          <cell r="D67">
            <v>27694.733688</v>
          </cell>
          <cell r="E67">
            <v>5488</v>
          </cell>
          <cell r="F67">
            <v>371.98423399999996</v>
          </cell>
          <cell r="G67">
            <v>11737</v>
          </cell>
          <cell r="H67">
            <v>5404.104315999999</v>
          </cell>
          <cell r="I67">
            <v>415</v>
          </cell>
          <cell r="J67">
            <v>186.45324799999997</v>
          </cell>
          <cell r="K67">
            <v>6604</v>
          </cell>
          <cell r="L67">
            <v>2062.857606</v>
          </cell>
          <cell r="M67">
            <v>608</v>
          </cell>
          <cell r="N67">
            <v>53.540880000000001</v>
          </cell>
          <cell r="O67">
            <v>167</v>
          </cell>
          <cell r="P67">
            <v>2.7842980000000002</v>
          </cell>
          <cell r="Q67">
            <v>6676</v>
          </cell>
          <cell r="R67">
            <v>548.89352299999996</v>
          </cell>
        </row>
        <row r="68">
          <cell r="B68" t="str">
            <v>April 2024</v>
          </cell>
          <cell r="C68">
            <v>47647</v>
          </cell>
          <cell r="D68">
            <v>30763.973081</v>
          </cell>
          <cell r="E68">
            <v>6168</v>
          </cell>
          <cell r="F68">
            <v>421.07748299999997</v>
          </cell>
          <cell r="G68">
            <v>13065</v>
          </cell>
          <cell r="H68">
            <v>5955.9005199999992</v>
          </cell>
          <cell r="I68">
            <v>467</v>
          </cell>
          <cell r="J68">
            <v>206.45972499999996</v>
          </cell>
          <cell r="K68">
            <v>7317</v>
          </cell>
          <cell r="L68">
            <v>2360.898146</v>
          </cell>
          <cell r="M68">
            <v>661</v>
          </cell>
          <cell r="N68">
            <v>59.223326999999998</v>
          </cell>
          <cell r="O68">
            <v>196</v>
          </cell>
          <cell r="P68">
            <v>3.1137969999999999</v>
          </cell>
          <cell r="Q68">
            <v>7216</v>
          </cell>
          <cell r="R68">
            <v>592.99443599999995</v>
          </cell>
        </row>
        <row r="69">
          <cell r="B69" t="str">
            <v>May 2024</v>
          </cell>
          <cell r="C69">
            <v>53085</v>
          </cell>
          <cell r="D69">
            <v>34439.727592000003</v>
          </cell>
          <cell r="E69">
            <v>6892</v>
          </cell>
          <cell r="F69">
            <v>450.39414899999997</v>
          </cell>
          <cell r="G69">
            <v>14603</v>
          </cell>
          <cell r="H69">
            <v>6681.7011919999995</v>
          </cell>
          <cell r="I69">
            <v>517</v>
          </cell>
          <cell r="J69">
            <v>218.41297999999998</v>
          </cell>
          <cell r="K69">
            <v>8109</v>
          </cell>
          <cell r="L69">
            <v>2586.2768059999999</v>
          </cell>
          <cell r="M69">
            <v>725</v>
          </cell>
          <cell r="N69">
            <v>63.884765999999999</v>
          </cell>
          <cell r="O69">
            <v>222</v>
          </cell>
          <cell r="P69">
            <v>3.502853</v>
          </cell>
          <cell r="Q69">
            <v>7902</v>
          </cell>
          <cell r="R69">
            <v>676.95833099999993</v>
          </cell>
        </row>
        <row r="70">
          <cell r="B70" t="str">
            <v>June 2024</v>
          </cell>
          <cell r="C70">
            <v>57876</v>
          </cell>
          <cell r="D70">
            <v>37707.337374000002</v>
          </cell>
          <cell r="E70">
            <v>7555</v>
          </cell>
          <cell r="F70">
            <v>490.08108799999997</v>
          </cell>
          <cell r="G70">
            <v>15894</v>
          </cell>
          <cell r="H70">
            <v>7099.0817609999995</v>
          </cell>
          <cell r="I70">
            <v>580</v>
          </cell>
          <cell r="J70">
            <v>238.00664599999999</v>
          </cell>
          <cell r="K70">
            <v>8800</v>
          </cell>
          <cell r="L70">
            <v>2810.9100490000001</v>
          </cell>
          <cell r="M70">
            <v>779</v>
          </cell>
          <cell r="N70">
            <v>67.944827000000004</v>
          </cell>
          <cell r="O70">
            <v>235</v>
          </cell>
          <cell r="P70">
            <v>3.7135880000000001</v>
          </cell>
          <cell r="Q70">
            <v>8457</v>
          </cell>
          <cell r="R70">
            <v>736.01558199999988</v>
          </cell>
        </row>
        <row r="71">
          <cell r="B71" t="str">
            <v>July 2024</v>
          </cell>
          <cell r="C71">
            <v>5422</v>
          </cell>
          <cell r="D71">
            <v>3655.834265</v>
          </cell>
          <cell r="E71">
            <v>723</v>
          </cell>
          <cell r="F71">
            <v>64.098022</v>
          </cell>
          <cell r="G71">
            <v>1535</v>
          </cell>
          <cell r="H71">
            <v>796.79863999999998</v>
          </cell>
          <cell r="I71">
            <v>51</v>
          </cell>
          <cell r="J71">
            <v>25.788249</v>
          </cell>
          <cell r="K71">
            <v>761</v>
          </cell>
          <cell r="L71">
            <v>238.69203899999999</v>
          </cell>
          <cell r="M71">
            <v>57</v>
          </cell>
          <cell r="N71">
            <v>5.1429919999999996</v>
          </cell>
          <cell r="O71">
            <v>31</v>
          </cell>
          <cell r="P71">
            <v>0.54151700000000003</v>
          </cell>
          <cell r="Q71">
            <v>680</v>
          </cell>
          <cell r="R71">
            <v>66.245613000000006</v>
          </cell>
        </row>
        <row r="72">
          <cell r="B72" t="str">
            <v>August 2024</v>
          </cell>
          <cell r="C72">
            <v>10817</v>
          </cell>
          <cell r="D72">
            <v>6930.8199409999997</v>
          </cell>
          <cell r="E72">
            <v>1396</v>
          </cell>
          <cell r="F72">
            <v>91.039519999999996</v>
          </cell>
          <cell r="G72">
            <v>2893</v>
          </cell>
          <cell r="H72">
            <v>1509.0672690000001</v>
          </cell>
          <cell r="I72">
            <v>110</v>
          </cell>
          <cell r="J72">
            <v>66.119332999999997</v>
          </cell>
          <cell r="K72">
            <v>1470</v>
          </cell>
          <cell r="L72">
            <v>430.93492800000001</v>
          </cell>
          <cell r="M72">
            <v>128</v>
          </cell>
          <cell r="N72">
            <v>9.5292759999999994</v>
          </cell>
          <cell r="O72">
            <v>46</v>
          </cell>
          <cell r="P72">
            <v>0.69842700000000002</v>
          </cell>
          <cell r="Q72">
            <v>1336</v>
          </cell>
          <cell r="R72">
            <v>127.73218600000001</v>
          </cell>
        </row>
        <row r="73">
          <cell r="B73" t="str">
            <v>September 2024</v>
          </cell>
          <cell r="C73">
            <v>15292</v>
          </cell>
          <cell r="D73">
            <v>10100.863701999999</v>
          </cell>
          <cell r="E73">
            <v>2056</v>
          </cell>
          <cell r="F73">
            <v>120.074873</v>
          </cell>
          <cell r="G73">
            <v>4361</v>
          </cell>
          <cell r="H73">
            <v>2019.8060420000002</v>
          </cell>
          <cell r="I73">
            <v>171</v>
          </cell>
          <cell r="J73">
            <v>83.475577999999999</v>
          </cell>
          <cell r="K73">
            <v>2125</v>
          </cell>
          <cell r="L73">
            <v>608.71203500000001</v>
          </cell>
          <cell r="M73">
            <v>192</v>
          </cell>
          <cell r="N73">
            <v>19.194887999999999</v>
          </cell>
          <cell r="O73">
            <v>66</v>
          </cell>
          <cell r="P73">
            <v>0.97046300000000008</v>
          </cell>
          <cell r="Q73">
            <v>2112</v>
          </cell>
          <cell r="R73">
            <v>201.40770300000003</v>
          </cell>
        </row>
        <row r="74">
          <cell r="B74" t="str">
            <v>October 2024</v>
          </cell>
          <cell r="C74">
            <v>21297</v>
          </cell>
          <cell r="D74">
            <v>14341.778310999998</v>
          </cell>
          <cell r="E74">
            <v>2822</v>
          </cell>
          <cell r="F74">
            <v>161.37279599999999</v>
          </cell>
          <cell r="G74">
            <v>6168</v>
          </cell>
          <cell r="H74">
            <v>2740.2063170000001</v>
          </cell>
          <cell r="I74">
            <v>239</v>
          </cell>
          <cell r="J74">
            <v>94.017366999999993</v>
          </cell>
          <cell r="K74">
            <v>2989</v>
          </cell>
          <cell r="L74">
            <v>838.28003100000001</v>
          </cell>
          <cell r="M74">
            <v>262</v>
          </cell>
          <cell r="N74">
            <v>30.759411999999998</v>
          </cell>
          <cell r="O74">
            <v>83</v>
          </cell>
          <cell r="P74">
            <v>1.189343</v>
          </cell>
          <cell r="Q74">
            <v>2700</v>
          </cell>
          <cell r="R74">
            <v>258.34143800000004</v>
          </cell>
        </row>
        <row r="75">
          <cell r="B75" t="str">
            <v>November 2024</v>
          </cell>
          <cell r="C75">
            <v>26253</v>
          </cell>
          <cell r="D75">
            <v>17693.311903999998</v>
          </cell>
          <cell r="E75">
            <v>3564</v>
          </cell>
          <cell r="F75">
            <v>206.23470799999998</v>
          </cell>
          <cell r="G75">
            <v>7574</v>
          </cell>
          <cell r="H75">
            <v>3229.1394140000002</v>
          </cell>
          <cell r="I75">
            <v>295</v>
          </cell>
          <cell r="J75">
            <v>103.34329799999999</v>
          </cell>
          <cell r="K75">
            <v>3717</v>
          </cell>
          <cell r="L75">
            <v>1037.487486</v>
          </cell>
          <cell r="M75">
            <v>340</v>
          </cell>
          <cell r="N75">
            <v>37.918713999999994</v>
          </cell>
          <cell r="O75">
            <v>96</v>
          </cell>
          <cell r="P75">
            <v>1.7060470000000001</v>
          </cell>
          <cell r="Q75">
            <v>3223</v>
          </cell>
          <cell r="R75">
            <v>303.77681500000006</v>
          </cell>
        </row>
        <row r="76">
          <cell r="B76" t="str">
            <v>December 2024</v>
          </cell>
          <cell r="C76">
            <v>30273</v>
          </cell>
          <cell r="D76">
            <v>20761.655932999998</v>
          </cell>
          <cell r="E76">
            <v>4144</v>
          </cell>
          <cell r="F76">
            <v>253.68798999999999</v>
          </cell>
          <cell r="G76">
            <v>8703</v>
          </cell>
          <cell r="H76">
            <v>3752.7514639999999</v>
          </cell>
          <cell r="I76">
            <v>344</v>
          </cell>
          <cell r="J76">
            <v>123.22146199999999</v>
          </cell>
          <cell r="K76">
            <v>4278</v>
          </cell>
          <cell r="L76">
            <v>1210.0331430000001</v>
          </cell>
          <cell r="M76">
            <v>386</v>
          </cell>
          <cell r="N76">
            <v>42.777262999999991</v>
          </cell>
          <cell r="O76">
            <v>111</v>
          </cell>
          <cell r="P76">
            <v>1.9142130000000002</v>
          </cell>
          <cell r="Q76">
            <v>3627</v>
          </cell>
          <cell r="R76">
            <v>339.70340200000004</v>
          </cell>
        </row>
        <row r="77">
          <cell r="B77" t="str">
            <v>January 2025</v>
          </cell>
          <cell r="C77">
            <v>34282</v>
          </cell>
          <cell r="D77">
            <v>23555.971374999997</v>
          </cell>
          <cell r="E77">
            <v>4656</v>
          </cell>
          <cell r="F77">
            <v>285.33667500000001</v>
          </cell>
          <cell r="G77">
            <v>9702</v>
          </cell>
          <cell r="H77">
            <v>4187.3602940000001</v>
          </cell>
          <cell r="I77">
            <v>377</v>
          </cell>
          <cell r="J77">
            <v>132.962255</v>
          </cell>
          <cell r="K77">
            <v>4839</v>
          </cell>
          <cell r="L77">
            <v>1358.0283800000002</v>
          </cell>
          <cell r="M77">
            <v>421</v>
          </cell>
          <cell r="N77">
            <v>45.320771999999991</v>
          </cell>
          <cell r="O77">
            <v>121</v>
          </cell>
          <cell r="P77">
            <v>2.0545170000000001</v>
          </cell>
          <cell r="Q77">
            <v>3959</v>
          </cell>
          <cell r="R77">
            <v>371.31110200000006</v>
          </cell>
        </row>
        <row r="78">
          <cell r="B78" t="str">
            <v>February 2025</v>
          </cell>
          <cell r="C78">
            <v>39406</v>
          </cell>
          <cell r="D78">
            <v>26836.207909999997</v>
          </cell>
          <cell r="E78">
            <v>5312</v>
          </cell>
          <cell r="F78">
            <v>308.13363900000002</v>
          </cell>
          <cell r="G78">
            <v>10988</v>
          </cell>
          <cell r="H78">
            <v>4812.315294</v>
          </cell>
          <cell r="I78">
            <v>426</v>
          </cell>
          <cell r="J78">
            <v>147.79927599999999</v>
          </cell>
          <cell r="K78">
            <v>5506</v>
          </cell>
          <cell r="L78">
            <v>1571.4969780000001</v>
          </cell>
          <cell r="M78">
            <v>481</v>
          </cell>
          <cell r="N78">
            <v>49.921527999999988</v>
          </cell>
          <cell r="O78">
            <v>137</v>
          </cell>
          <cell r="P78">
            <v>2.2154220000000002</v>
          </cell>
          <cell r="Q78">
            <v>4437</v>
          </cell>
          <cell r="R78">
            <v>412.55651500000005</v>
          </cell>
        </row>
        <row r="79">
          <cell r="B79" t="str">
            <v>March 2025</v>
          </cell>
          <cell r="C79">
            <v>44416</v>
          </cell>
          <cell r="D79">
            <v>31242.469275999996</v>
          </cell>
          <cell r="E79">
            <v>6042</v>
          </cell>
          <cell r="F79">
            <v>341.88306399999999</v>
          </cell>
          <cell r="G79">
            <v>12387</v>
          </cell>
          <cell r="H79">
            <v>5658.7865400000001</v>
          </cell>
          <cell r="I79">
            <v>477</v>
          </cell>
          <cell r="J79">
            <v>160.622062</v>
          </cell>
          <cell r="K79">
            <v>6195</v>
          </cell>
          <cell r="L79">
            <v>1748.8224260000002</v>
          </cell>
          <cell r="M79">
            <v>523</v>
          </cell>
          <cell r="N79">
            <v>53.021346999999992</v>
          </cell>
          <cell r="O79">
            <v>153</v>
          </cell>
          <cell r="P79">
            <v>2.684507</v>
          </cell>
          <cell r="Q79">
            <v>4950</v>
          </cell>
          <cell r="R79">
            <v>463.13336400000003</v>
          </cell>
        </row>
        <row r="80">
          <cell r="B80" t="str">
            <v>April 2025</v>
          </cell>
          <cell r="C80">
            <v>48974</v>
          </cell>
          <cell r="D80">
            <v>34163.375938999998</v>
          </cell>
          <cell r="E80">
            <v>6723</v>
          </cell>
          <cell r="F80">
            <v>402.06115399999999</v>
          </cell>
          <cell r="G80">
            <v>13683</v>
          </cell>
          <cell r="H80">
            <v>6162.5780809999997</v>
          </cell>
          <cell r="I80">
            <v>520</v>
          </cell>
          <cell r="J80">
            <v>167.56241900000001</v>
          </cell>
          <cell r="K80">
            <v>6856</v>
          </cell>
          <cell r="L80">
            <v>1931.0077930000002</v>
          </cell>
          <cell r="M80">
            <v>559</v>
          </cell>
          <cell r="N80">
            <v>55.711888999999992</v>
          </cell>
          <cell r="O80">
            <v>169</v>
          </cell>
          <cell r="P80">
            <v>3.4584630000000001</v>
          </cell>
          <cell r="Q80">
            <v>5391</v>
          </cell>
          <cell r="R80">
            <v>520.13478700000007</v>
          </cell>
        </row>
        <row r="81">
          <cell r="B81" t="str">
            <v>May 2025</v>
          </cell>
          <cell r="C81">
            <v>48974</v>
          </cell>
          <cell r="D81">
            <v>34163.375938999998</v>
          </cell>
          <cell r="E81">
            <v>6723</v>
          </cell>
          <cell r="F81">
            <v>402.06115399999999</v>
          </cell>
          <cell r="G81">
            <v>13683</v>
          </cell>
          <cell r="H81">
            <v>6162.5780809999997</v>
          </cell>
          <cell r="I81">
            <v>520</v>
          </cell>
          <cell r="J81">
            <v>167.56241900000001</v>
          </cell>
          <cell r="K81">
            <v>6856</v>
          </cell>
          <cell r="L81">
            <v>1931.0077930000002</v>
          </cell>
          <cell r="M81">
            <v>559</v>
          </cell>
          <cell r="N81">
            <v>55.711888999999992</v>
          </cell>
          <cell r="O81">
            <v>169</v>
          </cell>
          <cell r="P81">
            <v>3.4584630000000001</v>
          </cell>
          <cell r="Q81">
            <v>5391</v>
          </cell>
          <cell r="R81">
            <v>520.13478700000007</v>
          </cell>
        </row>
        <row r="82">
          <cell r="B82" t="str">
            <v>June 2025</v>
          </cell>
          <cell r="C82">
            <v>48974</v>
          </cell>
          <cell r="D82">
            <v>34163.375938999998</v>
          </cell>
          <cell r="E82">
            <v>6723</v>
          </cell>
          <cell r="F82">
            <v>402.06115399999999</v>
          </cell>
          <cell r="G82">
            <v>13683</v>
          </cell>
          <cell r="H82">
            <v>6162.5780809999997</v>
          </cell>
          <cell r="I82">
            <v>520</v>
          </cell>
          <cell r="J82">
            <v>167.56241900000001</v>
          </cell>
          <cell r="K82">
            <v>6856</v>
          </cell>
          <cell r="L82">
            <v>1931.0077930000002</v>
          </cell>
          <cell r="M82">
            <v>559</v>
          </cell>
          <cell r="N82">
            <v>55.711888999999992</v>
          </cell>
          <cell r="O82">
            <v>169</v>
          </cell>
          <cell r="P82">
            <v>3.4584630000000001</v>
          </cell>
          <cell r="Q82">
            <v>5391</v>
          </cell>
          <cell r="R82">
            <v>520.13478700000007</v>
          </cell>
        </row>
        <row r="87">
          <cell r="B87" t="str">
            <v>January 2023</v>
          </cell>
          <cell r="C87">
            <v>3478</v>
          </cell>
          <cell r="D87">
            <v>2069.045408</v>
          </cell>
          <cell r="E87">
            <v>551</v>
          </cell>
          <cell r="F87">
            <v>32.588352999999998</v>
          </cell>
          <cell r="G87">
            <v>814</v>
          </cell>
          <cell r="H87">
            <v>294.79089599999998</v>
          </cell>
          <cell r="I87">
            <v>23</v>
          </cell>
          <cell r="J87">
            <v>14.469044999999999</v>
          </cell>
          <cell r="K87">
            <v>535</v>
          </cell>
          <cell r="L87">
            <v>193.06045599999999</v>
          </cell>
          <cell r="M87">
            <v>39</v>
          </cell>
          <cell r="N87">
            <v>1.9624509999999999</v>
          </cell>
          <cell r="O87">
            <v>12</v>
          </cell>
          <cell r="P87">
            <v>0.10438500000000001</v>
          </cell>
          <cell r="Q87">
            <v>477</v>
          </cell>
          <cell r="R87">
            <v>32.614100000000001</v>
          </cell>
          <cell r="S87">
            <v>5929</v>
          </cell>
          <cell r="T87">
            <v>2638.6350939999998</v>
          </cell>
        </row>
        <row r="88">
          <cell r="B88" t="str">
            <v>February 2023</v>
          </cell>
          <cell r="C88">
            <v>8716</v>
          </cell>
          <cell r="D88">
            <v>4999.3092369999995</v>
          </cell>
          <cell r="E88">
            <v>1260</v>
          </cell>
          <cell r="F88">
            <v>77.603127000000001</v>
          </cell>
          <cell r="G88">
            <v>2024</v>
          </cell>
          <cell r="H88">
            <v>839.84715299999993</v>
          </cell>
          <cell r="I88">
            <v>68</v>
          </cell>
          <cell r="J88">
            <v>62.398105000000001</v>
          </cell>
          <cell r="K88">
            <v>1267</v>
          </cell>
          <cell r="L88">
            <v>384.35901999999999</v>
          </cell>
          <cell r="M88">
            <v>86</v>
          </cell>
          <cell r="N88">
            <v>5.8461999999999996</v>
          </cell>
          <cell r="O88">
            <v>34</v>
          </cell>
          <cell r="P88">
            <v>1.338473</v>
          </cell>
          <cell r="Q88">
            <v>1152</v>
          </cell>
          <cell r="R88">
            <v>91.753467000000001</v>
          </cell>
          <cell r="S88">
            <v>14607</v>
          </cell>
          <cell r="T88">
            <v>6462.4547819999989</v>
          </cell>
        </row>
        <row r="89">
          <cell r="B89" t="str">
            <v>March 2023</v>
          </cell>
          <cell r="C89">
            <v>14392</v>
          </cell>
          <cell r="D89">
            <v>8214.9101789999986</v>
          </cell>
          <cell r="E89">
            <v>1986</v>
          </cell>
          <cell r="F89">
            <v>137.981211</v>
          </cell>
          <cell r="G89">
            <v>3380</v>
          </cell>
          <cell r="H89">
            <v>1586.5406519999999</v>
          </cell>
          <cell r="I89">
            <v>113</v>
          </cell>
          <cell r="J89">
            <v>86.824099000000004</v>
          </cell>
          <cell r="K89">
            <v>2070</v>
          </cell>
          <cell r="L89">
            <v>603.33258599999999</v>
          </cell>
          <cell r="M89">
            <v>134</v>
          </cell>
          <cell r="N89">
            <v>8.1854179999999985</v>
          </cell>
          <cell r="O89">
            <v>65</v>
          </cell>
          <cell r="P89">
            <v>1.9611890000000001</v>
          </cell>
          <cell r="Q89">
            <v>1930</v>
          </cell>
          <cell r="R89">
            <v>163.33935700000001</v>
          </cell>
          <cell r="S89">
            <v>24070</v>
          </cell>
          <cell r="T89">
            <v>10803.074690999998</v>
          </cell>
        </row>
        <row r="90">
          <cell r="B90" t="str">
            <v>April 2023</v>
          </cell>
          <cell r="C90">
            <v>18136</v>
          </cell>
          <cell r="D90">
            <v>10650.109178999999</v>
          </cell>
          <cell r="E90">
            <v>2505</v>
          </cell>
          <cell r="F90">
            <v>167.519228</v>
          </cell>
          <cell r="G90">
            <v>4478</v>
          </cell>
          <cell r="H90">
            <v>2178.9342109999998</v>
          </cell>
          <cell r="I90">
            <v>152</v>
          </cell>
          <cell r="J90">
            <v>94.651636000000011</v>
          </cell>
          <cell r="K90">
            <v>2685</v>
          </cell>
          <cell r="L90">
            <v>778.43611099999998</v>
          </cell>
          <cell r="M90">
            <v>175</v>
          </cell>
          <cell r="N90">
            <v>11.076549999999997</v>
          </cell>
          <cell r="O90">
            <v>76</v>
          </cell>
          <cell r="P90">
            <v>2.085064</v>
          </cell>
          <cell r="Q90">
            <v>2571</v>
          </cell>
          <cell r="R90">
            <v>210.300703</v>
          </cell>
          <cell r="S90">
            <v>30778</v>
          </cell>
          <cell r="T90">
            <v>14093.112681999999</v>
          </cell>
        </row>
        <row r="91">
          <cell r="B91" t="str">
            <v>May 2023</v>
          </cell>
          <cell r="C91">
            <v>23615</v>
          </cell>
          <cell r="D91">
            <v>14017.141008999999</v>
          </cell>
          <cell r="E91">
            <v>3176</v>
          </cell>
          <cell r="F91">
            <v>215.57611</v>
          </cell>
          <cell r="G91">
            <v>5941</v>
          </cell>
          <cell r="H91">
            <v>2782.6151769999997</v>
          </cell>
          <cell r="I91">
            <v>201</v>
          </cell>
          <cell r="J91">
            <v>104.80476400000001</v>
          </cell>
          <cell r="K91">
            <v>3540</v>
          </cell>
          <cell r="L91">
            <v>1101.0753560000001</v>
          </cell>
          <cell r="M91">
            <v>240</v>
          </cell>
          <cell r="N91">
            <v>15.009265999999997</v>
          </cell>
          <cell r="O91">
            <v>97</v>
          </cell>
          <cell r="P91">
            <v>2.3905599999999998</v>
          </cell>
          <cell r="Q91">
            <v>3312</v>
          </cell>
          <cell r="R91">
            <v>287.36335500000001</v>
          </cell>
          <cell r="S91">
            <v>40122</v>
          </cell>
          <cell r="T91">
            <v>18525.975597000004</v>
          </cell>
        </row>
        <row r="92">
          <cell r="B92" t="str">
            <v>June 2023</v>
          </cell>
          <cell r="C92">
            <v>28347</v>
          </cell>
          <cell r="D92">
            <v>17035.112563999999</v>
          </cell>
          <cell r="E92">
            <v>3814</v>
          </cell>
          <cell r="F92">
            <v>283.53765599999997</v>
          </cell>
          <cell r="G92">
            <v>7304</v>
          </cell>
          <cell r="H92">
            <v>3419.2329829999999</v>
          </cell>
          <cell r="I92">
            <v>245</v>
          </cell>
          <cell r="J92">
            <v>210.70281399999999</v>
          </cell>
          <cell r="K92">
            <v>4290</v>
          </cell>
          <cell r="L92">
            <v>1332.681736</v>
          </cell>
          <cell r="M92">
            <v>282</v>
          </cell>
          <cell r="N92">
            <v>20.734548999999998</v>
          </cell>
          <cell r="O92">
            <v>121</v>
          </cell>
          <cell r="P92">
            <v>2.9200809999999997</v>
          </cell>
          <cell r="Q92">
            <v>3990</v>
          </cell>
          <cell r="R92">
            <v>347.29911200000004</v>
          </cell>
          <cell r="S92">
            <v>48393</v>
          </cell>
          <cell r="T92">
            <v>22652.221494999998</v>
          </cell>
        </row>
        <row r="93">
          <cell r="B93" t="str">
            <v>July 2023</v>
          </cell>
          <cell r="C93">
            <v>33133</v>
          </cell>
          <cell r="D93">
            <v>19981.817178999998</v>
          </cell>
          <cell r="E93">
            <v>4394</v>
          </cell>
          <cell r="F93">
            <v>327.51812899999999</v>
          </cell>
          <cell r="G93">
            <v>8748</v>
          </cell>
          <cell r="H93">
            <v>4069.4406249999997</v>
          </cell>
          <cell r="I93">
            <v>287</v>
          </cell>
          <cell r="J93">
            <v>221.99210699999998</v>
          </cell>
          <cell r="K93">
            <v>5038</v>
          </cell>
          <cell r="L93">
            <v>1534.3131020000001</v>
          </cell>
          <cell r="M93">
            <v>349</v>
          </cell>
          <cell r="N93">
            <v>26.119178999999995</v>
          </cell>
          <cell r="O93">
            <v>137</v>
          </cell>
          <cell r="P93">
            <v>3.1748989999999999</v>
          </cell>
          <cell r="Q93">
            <v>4626</v>
          </cell>
          <cell r="R93">
            <v>398.46206000000006</v>
          </cell>
          <cell r="S93">
            <v>56712</v>
          </cell>
          <cell r="T93">
            <v>26562.83728</v>
          </cell>
        </row>
        <row r="94">
          <cell r="B94" t="str">
            <v>August 2023</v>
          </cell>
          <cell r="C94">
            <v>38561</v>
          </cell>
          <cell r="D94">
            <v>23427.879434999999</v>
          </cell>
          <cell r="E94">
            <v>5031</v>
          </cell>
          <cell r="F94">
            <v>368.32917599999996</v>
          </cell>
          <cell r="G94">
            <v>10305</v>
          </cell>
          <cell r="H94">
            <v>4931.0946619999995</v>
          </cell>
          <cell r="I94">
            <v>341</v>
          </cell>
          <cell r="J94">
            <v>264.09104099999996</v>
          </cell>
          <cell r="K94">
            <v>5837</v>
          </cell>
          <cell r="L94">
            <v>1722.064108</v>
          </cell>
          <cell r="M94">
            <v>398</v>
          </cell>
          <cell r="N94">
            <v>36.872600999999996</v>
          </cell>
          <cell r="O94">
            <v>163</v>
          </cell>
          <cell r="P94">
            <v>3.8327119999999999</v>
          </cell>
          <cell r="Q94">
            <v>5339</v>
          </cell>
          <cell r="R94">
            <v>457.25392600000009</v>
          </cell>
          <cell r="S94">
            <v>65975</v>
          </cell>
          <cell r="T94">
            <v>31211.417660999996</v>
          </cell>
        </row>
        <row r="95">
          <cell r="B95" t="str">
            <v>September 2023</v>
          </cell>
          <cell r="C95">
            <v>43359</v>
          </cell>
          <cell r="D95">
            <v>26284.275694</v>
          </cell>
          <cell r="E95">
            <v>5509</v>
          </cell>
          <cell r="F95">
            <v>386.24037799999996</v>
          </cell>
          <cell r="G95">
            <v>11555</v>
          </cell>
          <cell r="H95">
            <v>5382.7883549999997</v>
          </cell>
          <cell r="I95">
            <v>393</v>
          </cell>
          <cell r="J95">
            <v>291.17780099999999</v>
          </cell>
          <cell r="K95">
            <v>6600</v>
          </cell>
          <cell r="L95">
            <v>1937.7096839999999</v>
          </cell>
          <cell r="M95">
            <v>483</v>
          </cell>
          <cell r="N95">
            <v>44.541968999999995</v>
          </cell>
          <cell r="O95">
            <v>183</v>
          </cell>
          <cell r="P95">
            <v>4.176558</v>
          </cell>
          <cell r="Q95">
            <v>6134</v>
          </cell>
          <cell r="R95">
            <v>526.42565200000013</v>
          </cell>
          <cell r="S95">
            <v>74216</v>
          </cell>
          <cell r="T95">
            <v>34857.336090999997</v>
          </cell>
        </row>
        <row r="96">
          <cell r="B96" t="str">
            <v>October 2023</v>
          </cell>
          <cell r="C96">
            <v>48474</v>
          </cell>
          <cell r="D96">
            <v>30072.409143000001</v>
          </cell>
          <cell r="E96">
            <v>6253</v>
          </cell>
          <cell r="F96">
            <v>418.54608299999995</v>
          </cell>
          <cell r="G96">
            <v>13189</v>
          </cell>
          <cell r="H96">
            <v>6112.9105239999999</v>
          </cell>
          <cell r="I96">
            <v>451</v>
          </cell>
          <cell r="J96">
            <v>306.99633999999998</v>
          </cell>
          <cell r="K96">
            <v>7372</v>
          </cell>
          <cell r="L96">
            <v>2185.7138850000001</v>
          </cell>
          <cell r="M96">
            <v>627</v>
          </cell>
          <cell r="N96">
            <v>52.339161999999995</v>
          </cell>
          <cell r="O96">
            <v>196</v>
          </cell>
          <cell r="P96">
            <v>4.3180899999999998</v>
          </cell>
          <cell r="Q96">
            <v>7242</v>
          </cell>
          <cell r="R96">
            <v>613.57469400000014</v>
          </cell>
          <cell r="S96">
            <v>83804</v>
          </cell>
          <cell r="T96">
            <v>39766.807921</v>
          </cell>
        </row>
        <row r="97">
          <cell r="B97" t="str">
            <v>November 2023</v>
          </cell>
          <cell r="C97">
            <v>54069</v>
          </cell>
          <cell r="D97">
            <v>33643.761960000003</v>
          </cell>
          <cell r="E97">
            <v>6919</v>
          </cell>
          <cell r="F97">
            <v>507.45676699999996</v>
          </cell>
          <cell r="G97">
            <v>14551</v>
          </cell>
          <cell r="H97">
            <v>6638.7620559999996</v>
          </cell>
          <cell r="I97">
            <v>502</v>
          </cell>
          <cell r="J97">
            <v>321.91827999999998</v>
          </cell>
          <cell r="K97">
            <v>8250</v>
          </cell>
          <cell r="L97">
            <v>2464.422051</v>
          </cell>
          <cell r="M97">
            <v>706</v>
          </cell>
          <cell r="N97">
            <v>58.368128999999996</v>
          </cell>
          <cell r="O97">
            <v>220</v>
          </cell>
          <cell r="P97">
            <v>4.5654719999999998</v>
          </cell>
          <cell r="Q97">
            <v>8102</v>
          </cell>
          <cell r="R97">
            <v>700.9433660000002</v>
          </cell>
          <cell r="S97">
            <v>93319</v>
          </cell>
          <cell r="T97">
            <v>44340.19808100001</v>
          </cell>
        </row>
        <row r="98">
          <cell r="B98" t="str">
            <v>December 2023</v>
          </cell>
          <cell r="C98">
            <v>57841</v>
          </cell>
          <cell r="D98">
            <v>36763.747560000003</v>
          </cell>
          <cell r="E98">
            <v>7447</v>
          </cell>
          <cell r="F98">
            <v>553.90554299999997</v>
          </cell>
          <cell r="G98">
            <v>15598</v>
          </cell>
          <cell r="H98">
            <v>7137.8908409999995</v>
          </cell>
          <cell r="I98">
            <v>550</v>
          </cell>
          <cell r="J98">
            <v>361.130605</v>
          </cell>
          <cell r="K98">
            <v>8886</v>
          </cell>
          <cell r="L98">
            <v>2664.9183069999999</v>
          </cell>
          <cell r="M98">
            <v>750</v>
          </cell>
          <cell r="N98">
            <v>63.384254999999996</v>
          </cell>
          <cell r="O98">
            <v>235</v>
          </cell>
          <cell r="P98">
            <v>5.0142600000000002</v>
          </cell>
          <cell r="Q98">
            <v>8728</v>
          </cell>
          <cell r="R98">
            <v>751.00940500000024</v>
          </cell>
          <cell r="S98">
            <v>100035</v>
          </cell>
          <cell r="T98">
            <v>48301.000776000001</v>
          </cell>
        </row>
        <row r="99">
          <cell r="B99" t="str">
            <v>January 2024</v>
          </cell>
          <cell r="C99">
            <v>3230</v>
          </cell>
          <cell r="D99">
            <v>2020.285572</v>
          </cell>
          <cell r="E99">
            <v>488</v>
          </cell>
          <cell r="F99">
            <v>29.959202000000001</v>
          </cell>
          <cell r="G99">
            <v>899</v>
          </cell>
          <cell r="H99">
            <v>485.18107400000002</v>
          </cell>
          <cell r="I99">
            <v>20</v>
          </cell>
          <cell r="J99">
            <v>3.328427</v>
          </cell>
          <cell r="K99">
            <v>591</v>
          </cell>
          <cell r="L99">
            <v>251.34131199999999</v>
          </cell>
          <cell r="M99">
            <v>44</v>
          </cell>
          <cell r="N99">
            <v>3.3882810000000001</v>
          </cell>
          <cell r="O99">
            <v>14</v>
          </cell>
          <cell r="P99">
            <v>0.155274</v>
          </cell>
          <cell r="Q99">
            <v>630</v>
          </cell>
          <cell r="R99">
            <v>37.543635999999999</v>
          </cell>
          <cell r="S99">
            <v>5286</v>
          </cell>
          <cell r="T99">
            <v>2793.639142</v>
          </cell>
        </row>
        <row r="100">
          <cell r="B100" t="str">
            <v>February 2024</v>
          </cell>
          <cell r="C100">
            <v>8243</v>
          </cell>
          <cell r="D100">
            <v>4947.3159180000002</v>
          </cell>
          <cell r="E100">
            <v>1225</v>
          </cell>
          <cell r="F100">
            <v>70.377730999999997</v>
          </cell>
          <cell r="G100">
            <v>2203</v>
          </cell>
          <cell r="H100">
            <v>1168.8503230000001</v>
          </cell>
          <cell r="I100">
            <v>66</v>
          </cell>
          <cell r="J100">
            <v>18.720742999999999</v>
          </cell>
          <cell r="K100">
            <v>1332</v>
          </cell>
          <cell r="L100">
            <v>497.47582799999998</v>
          </cell>
          <cell r="M100">
            <v>90</v>
          </cell>
          <cell r="N100">
            <v>6.5475720000000006</v>
          </cell>
          <cell r="O100">
            <v>39</v>
          </cell>
          <cell r="P100">
            <v>0.41382200000000002</v>
          </cell>
          <cell r="Q100">
            <v>1374</v>
          </cell>
          <cell r="R100">
            <v>93.916829000000007</v>
          </cell>
          <cell r="S100">
            <v>13198</v>
          </cell>
          <cell r="T100">
            <v>6709.7019369999998</v>
          </cell>
        </row>
        <row r="101">
          <cell r="B101" t="str">
            <v>March 2024</v>
          </cell>
          <cell r="C101">
            <v>13289</v>
          </cell>
          <cell r="D101">
            <v>7966.0986919999996</v>
          </cell>
          <cell r="E101">
            <v>1855</v>
          </cell>
          <cell r="F101">
            <v>101.61634699999999</v>
          </cell>
          <cell r="G101">
            <v>3443</v>
          </cell>
          <cell r="H101">
            <v>1685.4464580000001</v>
          </cell>
          <cell r="I101">
            <v>110</v>
          </cell>
          <cell r="J101">
            <v>36.025457000000003</v>
          </cell>
          <cell r="K101">
            <v>2008</v>
          </cell>
          <cell r="L101">
            <v>730.62103500000001</v>
          </cell>
          <cell r="M101">
            <v>140</v>
          </cell>
          <cell r="N101">
            <v>10.891173999999999</v>
          </cell>
          <cell r="O101">
            <v>53</v>
          </cell>
          <cell r="P101">
            <v>0.69011900000000004</v>
          </cell>
          <cell r="Q101">
            <v>1938</v>
          </cell>
          <cell r="R101">
            <v>145.18323000000001</v>
          </cell>
          <cell r="S101">
            <v>20898</v>
          </cell>
          <cell r="T101">
            <v>10531.389282</v>
          </cell>
        </row>
        <row r="102">
          <cell r="B102" t="str">
            <v>April 2024</v>
          </cell>
          <cell r="C102">
            <v>18153</v>
          </cell>
          <cell r="D102">
            <v>11035.338084999999</v>
          </cell>
          <cell r="E102">
            <v>2535</v>
          </cell>
          <cell r="F102">
            <v>150.70959599999998</v>
          </cell>
          <cell r="G102">
            <v>4771</v>
          </cell>
          <cell r="H102">
            <v>2237.2426620000001</v>
          </cell>
          <cell r="I102">
            <v>162</v>
          </cell>
          <cell r="J102">
            <v>56.031934000000007</v>
          </cell>
          <cell r="K102">
            <v>2721</v>
          </cell>
          <cell r="L102">
            <v>1028.6615750000001</v>
          </cell>
          <cell r="M102">
            <v>193</v>
          </cell>
          <cell r="N102">
            <v>16.573620999999999</v>
          </cell>
          <cell r="O102">
            <v>82</v>
          </cell>
          <cell r="P102">
            <v>1.0196179999999999</v>
          </cell>
          <cell r="Q102">
            <v>2478</v>
          </cell>
          <cell r="R102">
            <v>189.284143</v>
          </cell>
          <cell r="S102">
            <v>28617</v>
          </cell>
          <cell r="T102">
            <v>14525.577091000001</v>
          </cell>
        </row>
        <row r="103">
          <cell r="B103" t="str">
            <v>May 2024</v>
          </cell>
          <cell r="C103">
            <v>23591</v>
          </cell>
          <cell r="D103">
            <v>14711.092595999999</v>
          </cell>
          <cell r="E103">
            <v>3259</v>
          </cell>
          <cell r="F103">
            <v>180.02626199999997</v>
          </cell>
          <cell r="G103">
            <v>6309</v>
          </cell>
          <cell r="H103">
            <v>2963.043334</v>
          </cell>
          <cell r="I103">
            <v>212</v>
          </cell>
          <cell r="J103">
            <v>67.985189000000005</v>
          </cell>
          <cell r="K103">
            <v>3513</v>
          </cell>
          <cell r="L103">
            <v>1254.0402350000002</v>
          </cell>
          <cell r="M103">
            <v>257</v>
          </cell>
          <cell r="N103">
            <v>21.235059999999997</v>
          </cell>
          <cell r="O103">
            <v>108</v>
          </cell>
          <cell r="P103">
            <v>1.408674</v>
          </cell>
          <cell r="Q103">
            <v>3164</v>
          </cell>
          <cell r="R103">
            <v>273.24803800000001</v>
          </cell>
          <cell r="S103">
            <v>37249</v>
          </cell>
          <cell r="T103">
            <v>19198.831349999993</v>
          </cell>
        </row>
        <row r="104">
          <cell r="B104" t="str">
            <v>June 2024</v>
          </cell>
          <cell r="C104">
            <v>28382</v>
          </cell>
          <cell r="D104">
            <v>17978.702377999998</v>
          </cell>
          <cell r="E104">
            <v>3922</v>
          </cell>
          <cell r="F104">
            <v>219.71320099999997</v>
          </cell>
          <cell r="G104">
            <v>7600</v>
          </cell>
          <cell r="H104">
            <v>3380.4239029999999</v>
          </cell>
          <cell r="I104">
            <v>275</v>
          </cell>
          <cell r="J104">
            <v>87.578855000000004</v>
          </cell>
          <cell r="K104">
            <v>4204</v>
          </cell>
          <cell r="L104">
            <v>1478.6734780000002</v>
          </cell>
          <cell r="M104">
            <v>311</v>
          </cell>
          <cell r="N104">
            <v>25.295120999999998</v>
          </cell>
          <cell r="O104">
            <v>121</v>
          </cell>
          <cell r="P104">
            <v>1.6194090000000001</v>
          </cell>
          <cell r="Q104">
            <v>3719</v>
          </cell>
          <cell r="R104">
            <v>332.30528900000002</v>
          </cell>
          <cell r="S104">
            <v>44815</v>
          </cell>
          <cell r="T104">
            <v>23172.006344999994</v>
          </cell>
        </row>
        <row r="105">
          <cell r="B105" t="str">
            <v>July 2024</v>
          </cell>
          <cell r="C105">
            <v>33804</v>
          </cell>
          <cell r="D105">
            <v>21634.536642999999</v>
          </cell>
          <cell r="E105">
            <v>4645</v>
          </cell>
          <cell r="F105">
            <v>283.81122299999998</v>
          </cell>
          <cell r="G105">
            <v>9135</v>
          </cell>
          <cell r="H105">
            <v>4177.2225429999999</v>
          </cell>
          <cell r="I105">
            <v>326</v>
          </cell>
          <cell r="J105">
            <v>113.36710400000001</v>
          </cell>
          <cell r="K105">
            <v>4965</v>
          </cell>
          <cell r="L105">
            <v>1717.3655170000002</v>
          </cell>
          <cell r="M105">
            <v>368</v>
          </cell>
          <cell r="N105">
            <v>30.438112999999998</v>
          </cell>
          <cell r="O105">
            <v>152</v>
          </cell>
          <cell r="P105">
            <v>2.1609259999999999</v>
          </cell>
          <cell r="Q105">
            <v>4399</v>
          </cell>
          <cell r="R105">
            <v>398.55090200000001</v>
          </cell>
          <cell r="S105">
            <v>53395</v>
          </cell>
          <cell r="T105">
            <v>27958.902069000003</v>
          </cell>
        </row>
        <row r="106">
          <cell r="B106" t="str">
            <v>August 2024</v>
          </cell>
          <cell r="C106">
            <v>39199</v>
          </cell>
          <cell r="D106">
            <v>24909.522319</v>
          </cell>
          <cell r="E106">
            <v>5318</v>
          </cell>
          <cell r="F106">
            <v>310.75272100000001</v>
          </cell>
          <cell r="G106">
            <v>10493</v>
          </cell>
          <cell r="H106">
            <v>4889.491172</v>
          </cell>
          <cell r="I106">
            <v>385</v>
          </cell>
          <cell r="J106">
            <v>153.69818800000002</v>
          </cell>
          <cell r="K106">
            <v>5674</v>
          </cell>
          <cell r="L106">
            <v>1909.6084060000003</v>
          </cell>
          <cell r="M106">
            <v>439</v>
          </cell>
          <cell r="N106">
            <v>34.824396999999998</v>
          </cell>
          <cell r="O106">
            <v>167</v>
          </cell>
          <cell r="P106">
            <v>2.3178359999999998</v>
          </cell>
          <cell r="Q106">
            <v>5055</v>
          </cell>
          <cell r="R106">
            <v>460.03747500000003</v>
          </cell>
          <cell r="S106">
            <v>61675</v>
          </cell>
          <cell r="T106">
            <v>32210.215038999999</v>
          </cell>
        </row>
        <row r="107">
          <cell r="B107" t="str">
            <v>September 2024</v>
          </cell>
          <cell r="C107">
            <v>43674</v>
          </cell>
          <cell r="D107">
            <v>28079.566080000001</v>
          </cell>
          <cell r="E107">
            <v>5978</v>
          </cell>
          <cell r="F107">
            <v>339.78807399999999</v>
          </cell>
          <cell r="G107">
            <v>11961</v>
          </cell>
          <cell r="H107">
            <v>5400.229945</v>
          </cell>
          <cell r="I107">
            <v>446</v>
          </cell>
          <cell r="J107">
            <v>171.05443300000002</v>
          </cell>
          <cell r="K107">
            <v>6329</v>
          </cell>
          <cell r="L107">
            <v>2087.3855130000002</v>
          </cell>
          <cell r="M107">
            <v>503</v>
          </cell>
          <cell r="N107">
            <v>44.490009000000001</v>
          </cell>
          <cell r="O107">
            <v>187</v>
          </cell>
          <cell r="P107">
            <v>2.5898719999999997</v>
          </cell>
          <cell r="Q107">
            <v>5831</v>
          </cell>
          <cell r="R107">
            <v>533.71299199999999</v>
          </cell>
          <cell r="S107">
            <v>69078</v>
          </cell>
          <cell r="T107">
            <v>36125.103925999996</v>
          </cell>
        </row>
        <row r="108">
          <cell r="B108" t="str">
            <v>October 2024</v>
          </cell>
          <cell r="C108">
            <v>49679</v>
          </cell>
          <cell r="D108">
            <v>32320.480689</v>
          </cell>
          <cell r="E108">
            <v>6744</v>
          </cell>
          <cell r="F108">
            <v>381.08599700000002</v>
          </cell>
          <cell r="G108">
            <v>13768</v>
          </cell>
          <cell r="H108">
            <v>6120.63022</v>
          </cell>
          <cell r="I108">
            <v>514</v>
          </cell>
          <cell r="J108">
            <v>181.59622200000001</v>
          </cell>
          <cell r="K108">
            <v>7193</v>
          </cell>
          <cell r="L108">
            <v>2316.9535089999999</v>
          </cell>
          <cell r="M108">
            <v>573</v>
          </cell>
          <cell r="N108">
            <v>56.054532999999999</v>
          </cell>
          <cell r="O108">
            <v>204</v>
          </cell>
          <cell r="P108">
            <v>2.8087519999999997</v>
          </cell>
          <cell r="Q108">
            <v>6419</v>
          </cell>
          <cell r="R108">
            <v>590.64672699999994</v>
          </cell>
          <cell r="S108">
            <v>78675</v>
          </cell>
          <cell r="T108">
            <v>41379.609921999996</v>
          </cell>
        </row>
        <row r="109">
          <cell r="B109" t="str">
            <v>November 2024</v>
          </cell>
          <cell r="C109">
            <v>54635</v>
          </cell>
          <cell r="D109">
            <v>35672.014282000004</v>
          </cell>
          <cell r="E109">
            <v>7486</v>
          </cell>
          <cell r="F109">
            <v>425.94790900000004</v>
          </cell>
          <cell r="G109">
            <v>15174</v>
          </cell>
          <cell r="H109">
            <v>6609.5633170000001</v>
          </cell>
          <cell r="I109">
            <v>570</v>
          </cell>
          <cell r="J109">
            <v>190.92215300000001</v>
          </cell>
          <cell r="K109">
            <v>7921</v>
          </cell>
          <cell r="L109">
            <v>2516.1609640000001</v>
          </cell>
          <cell r="M109">
            <v>651</v>
          </cell>
          <cell r="N109">
            <v>63.213835000000003</v>
          </cell>
          <cell r="O109">
            <v>217</v>
          </cell>
          <cell r="P109">
            <v>3.325456</v>
          </cell>
          <cell r="Q109">
            <v>6942</v>
          </cell>
          <cell r="R109">
            <v>636.08210399999996</v>
          </cell>
          <cell r="S109">
            <v>86654</v>
          </cell>
          <cell r="T109">
            <v>45481.147916000009</v>
          </cell>
        </row>
        <row r="110">
          <cell r="B110" t="str">
            <v>December 2024</v>
          </cell>
          <cell r="C110">
            <v>58655</v>
          </cell>
          <cell r="D110">
            <v>38740.358311000004</v>
          </cell>
          <cell r="E110">
            <v>8066</v>
          </cell>
          <cell r="F110">
            <v>473.40119100000004</v>
          </cell>
          <cell r="G110">
            <v>16303</v>
          </cell>
          <cell r="H110">
            <v>7133.1753669999998</v>
          </cell>
          <cell r="I110">
            <v>619</v>
          </cell>
          <cell r="J110">
            <v>210.80031700000001</v>
          </cell>
          <cell r="K110">
            <v>8482</v>
          </cell>
          <cell r="L110">
            <v>2688.7066210000003</v>
          </cell>
          <cell r="M110">
            <v>697</v>
          </cell>
          <cell r="N110">
            <v>68.072384</v>
          </cell>
          <cell r="O110">
            <v>232</v>
          </cell>
          <cell r="P110">
            <v>3.5336219999999998</v>
          </cell>
          <cell r="Q110">
            <v>7346</v>
          </cell>
          <cell r="R110">
            <v>672.008691</v>
          </cell>
          <cell r="S110">
            <v>93054</v>
          </cell>
          <cell r="T110">
            <v>49318.047813000005</v>
          </cell>
        </row>
        <row r="111">
          <cell r="B111" t="str">
            <v>January 2025</v>
          </cell>
          <cell r="C111">
            <v>4009</v>
          </cell>
          <cell r="D111">
            <v>2794.3154420000001</v>
          </cell>
          <cell r="E111">
            <v>512</v>
          </cell>
          <cell r="F111">
            <v>31.648685</v>
          </cell>
          <cell r="G111">
            <v>999</v>
          </cell>
          <cell r="H111">
            <v>434.60883000000001</v>
          </cell>
          <cell r="I111">
            <v>33</v>
          </cell>
          <cell r="J111">
            <v>9.740793</v>
          </cell>
          <cell r="K111">
            <v>561</v>
          </cell>
          <cell r="L111">
            <v>147.995237</v>
          </cell>
          <cell r="M111">
            <v>35</v>
          </cell>
          <cell r="N111">
            <v>2.5435089999999998</v>
          </cell>
          <cell r="O111">
            <v>10</v>
          </cell>
          <cell r="P111">
            <v>0.14030400000000001</v>
          </cell>
          <cell r="Q111">
            <v>332</v>
          </cell>
          <cell r="R111">
            <v>31.607700000000001</v>
          </cell>
          <cell r="S111">
            <v>6159</v>
          </cell>
          <cell r="T111">
            <v>3420.9928000000004</v>
          </cell>
        </row>
        <row r="112">
          <cell r="B112" t="str">
            <v>February 2025</v>
          </cell>
          <cell r="C112">
            <v>9133</v>
          </cell>
          <cell r="D112">
            <v>6074.5519770000001</v>
          </cell>
          <cell r="E112">
            <v>1168</v>
          </cell>
          <cell r="F112">
            <v>54.445649000000003</v>
          </cell>
          <cell r="G112">
            <v>2285</v>
          </cell>
          <cell r="H112">
            <v>1059.5638300000001</v>
          </cell>
          <cell r="I112">
            <v>82</v>
          </cell>
          <cell r="J112">
            <v>24.577814</v>
          </cell>
          <cell r="K112">
            <v>1228</v>
          </cell>
          <cell r="L112">
            <v>361.46383500000002</v>
          </cell>
          <cell r="M112">
            <v>95</v>
          </cell>
          <cell r="N112">
            <v>7.144264999999999</v>
          </cell>
          <cell r="O112">
            <v>26</v>
          </cell>
          <cell r="P112">
            <v>0.301209</v>
          </cell>
          <cell r="Q112">
            <v>810</v>
          </cell>
          <cell r="R112">
            <v>72.853113000000008</v>
          </cell>
          <cell r="S112">
            <v>14017</v>
          </cell>
          <cell r="T112">
            <v>7582.0485790000002</v>
          </cell>
        </row>
        <row r="113">
          <cell r="B113" t="str">
            <v>March 2025</v>
          </cell>
          <cell r="C113">
            <v>14143</v>
          </cell>
          <cell r="D113">
            <v>10480.813343</v>
          </cell>
          <cell r="E113">
            <v>1898</v>
          </cell>
          <cell r="F113">
            <v>88.195074000000005</v>
          </cell>
          <cell r="G113">
            <v>3684</v>
          </cell>
          <cell r="H113">
            <v>1906.0350760000001</v>
          </cell>
          <cell r="I113">
            <v>133</v>
          </cell>
          <cell r="J113">
            <v>37.400599999999997</v>
          </cell>
          <cell r="K113">
            <v>1917</v>
          </cell>
          <cell r="L113">
            <v>538.78928300000007</v>
          </cell>
          <cell r="M113">
            <v>137</v>
          </cell>
          <cell r="N113">
            <v>10.244083999999999</v>
          </cell>
          <cell r="O113">
            <v>42</v>
          </cell>
          <cell r="P113">
            <v>0.77029400000000003</v>
          </cell>
          <cell r="Q113">
            <v>1323</v>
          </cell>
          <cell r="R113">
            <v>123.42996200000002</v>
          </cell>
          <cell r="S113">
            <v>21954</v>
          </cell>
          <cell r="T113">
            <v>13062.247754</v>
          </cell>
        </row>
        <row r="114">
          <cell r="B114" t="str">
            <v>April 2025</v>
          </cell>
          <cell r="C114">
            <v>18701</v>
          </cell>
          <cell r="D114">
            <v>13401.720006</v>
          </cell>
          <cell r="E114">
            <v>2579</v>
          </cell>
          <cell r="F114">
            <v>148.373164</v>
          </cell>
          <cell r="G114">
            <v>4980</v>
          </cell>
          <cell r="H114">
            <v>2409.8266170000002</v>
          </cell>
          <cell r="I114">
            <v>176</v>
          </cell>
          <cell r="J114">
            <v>44.340956999999996</v>
          </cell>
          <cell r="K114">
            <v>2578</v>
          </cell>
          <cell r="L114">
            <v>720.97465000000011</v>
          </cell>
          <cell r="M114">
            <v>173</v>
          </cell>
          <cell r="N114">
            <v>12.934626</v>
          </cell>
          <cell r="O114">
            <v>58</v>
          </cell>
          <cell r="P114">
            <v>1.5442499999999999</v>
          </cell>
          <cell r="Q114">
            <v>1764</v>
          </cell>
          <cell r="R114">
            <v>180.43138500000003</v>
          </cell>
          <cell r="S114">
            <v>29245</v>
          </cell>
          <cell r="T114">
            <v>16739.71427</v>
          </cell>
        </row>
        <row r="115">
          <cell r="B115" t="str">
            <v>May 2025</v>
          </cell>
          <cell r="C115">
            <v>18701</v>
          </cell>
          <cell r="D115">
            <v>13401.720006</v>
          </cell>
          <cell r="E115">
            <v>2579</v>
          </cell>
          <cell r="F115">
            <v>148.373164</v>
          </cell>
          <cell r="G115">
            <v>4980</v>
          </cell>
          <cell r="H115">
            <v>2409.8266170000002</v>
          </cell>
          <cell r="I115">
            <v>176</v>
          </cell>
          <cell r="J115">
            <v>44.340956999999996</v>
          </cell>
          <cell r="K115">
            <v>2578</v>
          </cell>
          <cell r="L115">
            <v>720.97465000000011</v>
          </cell>
          <cell r="M115">
            <v>173</v>
          </cell>
          <cell r="N115">
            <v>12.934626</v>
          </cell>
          <cell r="O115">
            <v>58</v>
          </cell>
          <cell r="P115">
            <v>1.5442499999999999</v>
          </cell>
          <cell r="Q115">
            <v>1764</v>
          </cell>
          <cell r="R115">
            <v>180.43138500000003</v>
          </cell>
          <cell r="S115">
            <v>29245</v>
          </cell>
          <cell r="T115">
            <v>16739.71427</v>
          </cell>
        </row>
        <row r="116">
          <cell r="B116" t="str">
            <v>June 2025</v>
          </cell>
          <cell r="C116">
            <v>18701</v>
          </cell>
          <cell r="D116">
            <v>13401.720006</v>
          </cell>
          <cell r="E116">
            <v>2579</v>
          </cell>
          <cell r="F116">
            <v>148.373164</v>
          </cell>
          <cell r="G116">
            <v>4980</v>
          </cell>
          <cell r="H116">
            <v>2409.8266170000002</v>
          </cell>
          <cell r="I116">
            <v>176</v>
          </cell>
          <cell r="J116">
            <v>44.340956999999996</v>
          </cell>
          <cell r="K116">
            <v>2578</v>
          </cell>
          <cell r="L116">
            <v>720.97465000000011</v>
          </cell>
          <cell r="M116">
            <v>173</v>
          </cell>
          <cell r="N116">
            <v>12.934626</v>
          </cell>
          <cell r="O116">
            <v>58</v>
          </cell>
          <cell r="P116">
            <v>1.5442499999999999</v>
          </cell>
          <cell r="Q116">
            <v>1764</v>
          </cell>
          <cell r="R116">
            <v>180.43138500000003</v>
          </cell>
          <cell r="S116">
            <v>29245</v>
          </cell>
          <cell r="T116">
            <v>16739.71427</v>
          </cell>
        </row>
      </sheetData>
      <sheetData sheetId="1"/>
      <sheetData sheetId="2"/>
      <sheetData sheetId="3">
        <row r="4">
          <cell r="C4" t="str">
            <v>April 2025</v>
          </cell>
        </row>
        <row r="6">
          <cell r="C6" t="str">
            <v>March 2025</v>
          </cell>
        </row>
        <row r="8">
          <cell r="C8" t="str">
            <v>April 2024</v>
          </cell>
        </row>
      </sheetData>
      <sheetData sheetId="4">
        <row r="4">
          <cell r="C4" t="str">
            <v>January 2025</v>
          </cell>
          <cell r="F4" t="str">
            <v>April 2025</v>
          </cell>
        </row>
        <row r="9">
          <cell r="C9" t="str">
            <v>January 2024</v>
          </cell>
          <cell r="F9" t="str">
            <v>April 2024</v>
          </cell>
        </row>
      </sheetData>
      <sheetData sheetId="5">
        <row r="4">
          <cell r="F4" t="str">
            <v>April 2025</v>
          </cell>
        </row>
        <row r="9">
          <cell r="F9" t="str">
            <v>April 2024</v>
          </cell>
        </row>
        <row r="36">
          <cell r="B36" t="str">
            <v>July 2024</v>
          </cell>
          <cell r="C36" t="str">
            <v>July 2023</v>
          </cell>
        </row>
      </sheetData>
    </sheetDataSet>
  </externalBook>
</externalLink>
</file>

<file path=xl/theme/theme1.xml><?xml version="1.0" encoding="utf-8"?>
<a:theme xmlns:a="http://schemas.openxmlformats.org/drawingml/2006/main" name="Office Theme">
  <a:themeElements>
    <a:clrScheme name="VBA Style Guide">
      <a:dk1>
        <a:sysClr val="windowText" lastClr="000000"/>
      </a:dk1>
      <a:lt1>
        <a:srgbClr val="FFFFFF"/>
      </a:lt1>
      <a:dk2>
        <a:srgbClr val="1F497D"/>
      </a:dk2>
      <a:lt2>
        <a:srgbClr val="EEECE1"/>
      </a:lt2>
      <a:accent1>
        <a:srgbClr val="01426A"/>
      </a:accent1>
      <a:accent2>
        <a:srgbClr val="007096"/>
      </a:accent2>
      <a:accent3>
        <a:srgbClr val="71B2C9"/>
      </a:accent3>
      <a:accent4>
        <a:srgbClr val="636466"/>
      </a:accent4>
      <a:accent5>
        <a:srgbClr val="B6ADA5"/>
      </a:accent5>
      <a:accent6>
        <a:srgbClr val="CBC4B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5A71C-A4EA-4B3B-B342-629B4BCBB097}">
  <sheetPr codeName="Sheet1"/>
  <dimension ref="A1:XFC40"/>
  <sheetViews>
    <sheetView showGridLines="0" showRowColHeaders="0" workbookViewId="0">
      <selection activeCell="B4" sqref="B4"/>
    </sheetView>
  </sheetViews>
  <sheetFormatPr defaultColWidth="0" defaultRowHeight="15" customHeight="1" zeroHeight="1" x14ac:dyDescent="0.35"/>
  <cols>
    <col min="1" max="1" width="3.54296875" style="1" customWidth="1"/>
    <col min="2" max="2" width="132.81640625" style="1" customWidth="1"/>
    <col min="3" max="3" width="3.26953125" style="1" customWidth="1"/>
    <col min="4" max="16383" width="9.1796875" style="1" hidden="1"/>
    <col min="16384" max="16384" width="3.26953125" style="1" hidden="1"/>
  </cols>
  <sheetData>
    <row r="1" spans="2:2" ht="5.25" customHeight="1" x14ac:dyDescent="0.35"/>
    <row r="2" spans="2:2" ht="54" customHeight="1" x14ac:dyDescent="0.35">
      <c r="B2" s="2" t="s">
        <v>0</v>
      </c>
    </row>
    <row r="3" spans="2:2" ht="409.5" customHeight="1" x14ac:dyDescent="0.35">
      <c r="B3" s="3" t="s">
        <v>2</v>
      </c>
    </row>
    <row r="4" spans="2:2" ht="24" customHeight="1" x14ac:dyDescent="0.35">
      <c r="B4" s="4" t="s">
        <v>1</v>
      </c>
    </row>
    <row r="5" spans="2:2" ht="9" customHeight="1" x14ac:dyDescent="0.35"/>
    <row r="17" s="1" customFormat="1" ht="15" hidden="1" customHeight="1" x14ac:dyDescent="0.35"/>
    <row r="18" s="1" customFormat="1" ht="15" hidden="1" customHeight="1" x14ac:dyDescent="0.35"/>
    <row r="19" s="1" customFormat="1" ht="15" hidden="1" customHeight="1" x14ac:dyDescent="0.35"/>
    <row r="20" s="1" customFormat="1" ht="15" hidden="1" customHeight="1" x14ac:dyDescent="0.35"/>
    <row r="21" s="1" customFormat="1" ht="15" hidden="1" customHeight="1" x14ac:dyDescent="0.35"/>
    <row r="22" s="1" customFormat="1" ht="15" hidden="1" customHeight="1" x14ac:dyDescent="0.35"/>
    <row r="23" s="1" customFormat="1" ht="15" hidden="1" customHeight="1" x14ac:dyDescent="0.35"/>
    <row r="24" s="1" customFormat="1" ht="15" hidden="1" customHeight="1" x14ac:dyDescent="0.35"/>
    <row r="25" s="1" customFormat="1" ht="15" hidden="1" customHeight="1" x14ac:dyDescent="0.35"/>
    <row r="26" s="1" customFormat="1" ht="15" hidden="1" customHeight="1" x14ac:dyDescent="0.35"/>
    <row r="27" s="1" customFormat="1" ht="15" hidden="1" customHeight="1" x14ac:dyDescent="0.35"/>
    <row r="28" s="1" customFormat="1" ht="15" hidden="1" customHeight="1" x14ac:dyDescent="0.35"/>
    <row r="29" s="1" customFormat="1" ht="15" hidden="1" customHeight="1" x14ac:dyDescent="0.35"/>
    <row r="30" s="1" customFormat="1" ht="15" hidden="1" customHeight="1" x14ac:dyDescent="0.35"/>
    <row r="31" s="1" customFormat="1" ht="15" hidden="1" customHeight="1" x14ac:dyDescent="0.35"/>
    <row r="32" s="1" customFormat="1" ht="15" hidden="1" customHeight="1" x14ac:dyDescent="0.35"/>
    <row r="33" s="1" customFormat="1" ht="15" hidden="1" customHeight="1" x14ac:dyDescent="0.35"/>
    <row r="34" s="1" customFormat="1" ht="15" hidden="1" customHeight="1" x14ac:dyDescent="0.35"/>
    <row r="35" s="1" customFormat="1" ht="15" hidden="1" customHeight="1" x14ac:dyDescent="0.35"/>
    <row r="36" s="1" customFormat="1" ht="15" hidden="1" customHeight="1" x14ac:dyDescent="0.35"/>
    <row r="37" s="1" customFormat="1" ht="15" hidden="1" customHeight="1" x14ac:dyDescent="0.35"/>
    <row r="38" s="1" customFormat="1" ht="15" hidden="1" customHeight="1" x14ac:dyDescent="0.35"/>
    <row r="39" s="1" customFormat="1" ht="15" hidden="1" customHeight="1" x14ac:dyDescent="0.35"/>
    <row r="40" s="1" customFormat="1" ht="15" hidden="1" customHeight="1" x14ac:dyDescent="0.35"/>
  </sheetData>
  <sheetProtection algorithmName="SHA-512" hashValue="8iKbcwpyFT0dth34FMH3Pm9Yb08//w6yp4iGugoNkYkOEBkNFFCeAgY00tKBaw07HS+5v5Rxv6MsbnPPjkpajg==" saltValue="eCmInemLDKYUtP0r3jxiPQ==" spinCount="100000" sheet="1" selectLockedCells="1"/>
  <dataValidations count="1">
    <dataValidation type="list" allowBlank="1" showInputMessage="1" showErrorMessage="1" sqref="B4" xr:uid="{ACC253FD-5DC1-4970-B90E-295084660E0F}">
      <formula1>"OFFICIAL – Sensitive (Personal Privacy), OFFICIAL – Sensitive, OFFICIAL – Internal Use Only"</formula1>
    </dataValidation>
  </dataValidations>
  <pageMargins left="0.7" right="0.7" top="0.75" bottom="0.75" header="0.3" footer="0.3"/>
  <pageSetup paperSize="9"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FF0C4-7797-4F07-BD51-C68E95B1A091}">
  <sheetPr>
    <pageSetUpPr fitToPage="1"/>
  </sheetPr>
  <dimension ref="B1:L39"/>
  <sheetViews>
    <sheetView tabSelected="1" workbookViewId="0"/>
  </sheetViews>
  <sheetFormatPr defaultColWidth="9.1796875" defaultRowHeight="14" x14ac:dyDescent="0.3"/>
  <cols>
    <col min="1" max="1" width="2.453125" style="6" customWidth="1"/>
    <col min="2" max="2" width="19.54296875" style="6" customWidth="1"/>
    <col min="3" max="4" width="11" style="6" customWidth="1"/>
    <col min="5" max="6" width="10.81640625" style="6" customWidth="1"/>
    <col min="7" max="7" width="11.1796875" style="6" customWidth="1"/>
    <col min="8" max="8" width="10.54296875" style="6" customWidth="1"/>
    <col min="9" max="12" width="11" style="6" customWidth="1"/>
    <col min="13" max="16384" width="9.1796875" style="6"/>
  </cols>
  <sheetData>
    <row r="1" spans="2:12" ht="49.5" customHeight="1" x14ac:dyDescent="0.3">
      <c r="B1" s="5" t="s">
        <v>3</v>
      </c>
    </row>
    <row r="2" spans="2:12" ht="15.75" customHeight="1" thickBot="1" x14ac:dyDescent="0.35">
      <c r="B2" s="7" t="s">
        <v>4</v>
      </c>
    </row>
    <row r="3" spans="2:12" s="8" customFormat="1" ht="26.25" customHeight="1" x14ac:dyDescent="0.3">
      <c r="B3" s="72" t="s">
        <v>5</v>
      </c>
      <c r="C3" s="74" t="s">
        <v>6</v>
      </c>
      <c r="D3" s="75"/>
      <c r="E3" s="74" t="s">
        <v>7</v>
      </c>
      <c r="F3" s="75"/>
      <c r="G3" s="74" t="s">
        <v>8</v>
      </c>
      <c r="H3" s="75"/>
      <c r="I3" s="76" t="s">
        <v>9</v>
      </c>
      <c r="J3" s="77"/>
      <c r="K3" s="76" t="s">
        <v>10</v>
      </c>
      <c r="L3" s="77"/>
    </row>
    <row r="4" spans="2:12" s="8" customFormat="1" ht="33.75" customHeight="1" x14ac:dyDescent="0.3">
      <c r="B4" s="73"/>
      <c r="C4" s="78" t="s">
        <v>11</v>
      </c>
      <c r="D4" s="79"/>
      <c r="E4" s="78" t="s">
        <v>12</v>
      </c>
      <c r="F4" s="79"/>
      <c r="G4" s="78" t="s">
        <v>13</v>
      </c>
      <c r="H4" s="79"/>
      <c r="I4" s="81" t="s">
        <v>14</v>
      </c>
      <c r="J4" s="82"/>
      <c r="K4" s="81" t="s">
        <v>14</v>
      </c>
      <c r="L4" s="82"/>
    </row>
    <row r="5" spans="2:12" ht="28" x14ac:dyDescent="0.3">
      <c r="B5" s="9" t="s">
        <v>15</v>
      </c>
      <c r="C5" s="10" t="s">
        <v>16</v>
      </c>
      <c r="D5" s="11" t="s">
        <v>17</v>
      </c>
      <c r="E5" s="10" t="s">
        <v>16</v>
      </c>
      <c r="F5" s="11" t="s">
        <v>17</v>
      </c>
      <c r="G5" s="10" t="s">
        <v>16</v>
      </c>
      <c r="H5" s="11" t="s">
        <v>17</v>
      </c>
      <c r="I5" s="10" t="s">
        <v>16</v>
      </c>
      <c r="J5" s="11" t="s">
        <v>17</v>
      </c>
      <c r="K5" s="10" t="s">
        <v>16</v>
      </c>
      <c r="L5" s="11" t="s">
        <v>17</v>
      </c>
    </row>
    <row r="6" spans="2:12" ht="16.399999999999999" customHeight="1" x14ac:dyDescent="0.3">
      <c r="B6" s="12" t="s">
        <v>18</v>
      </c>
      <c r="C6" s="13">
        <v>6296</v>
      </c>
      <c r="D6" s="14">
        <v>2169.0811050000002</v>
      </c>
      <c r="E6" s="13">
        <v>6967</v>
      </c>
      <c r="F6" s="14">
        <v>2490.0880499999998</v>
      </c>
      <c r="G6" s="13">
        <v>6818</v>
      </c>
      <c r="H6" s="14">
        <v>2755.7238539999998</v>
      </c>
      <c r="I6" s="15">
        <v>-9.6311181283192188E-2</v>
      </c>
      <c r="J6" s="16">
        <v>-0.12891389322558278</v>
      </c>
      <c r="K6" s="15">
        <v>-7.6562041654444121E-2</v>
      </c>
      <c r="L6" s="16">
        <v>-0.21288154404457962</v>
      </c>
    </row>
    <row r="7" spans="2:12" ht="16.399999999999999" customHeight="1" x14ac:dyDescent="0.3">
      <c r="B7" s="12" t="s">
        <v>19</v>
      </c>
      <c r="C7" s="13">
        <v>103</v>
      </c>
      <c r="D7" s="14">
        <v>66.060636000000002</v>
      </c>
      <c r="E7" s="13">
        <v>120</v>
      </c>
      <c r="F7" s="14">
        <v>112.149956</v>
      </c>
      <c r="G7" s="13">
        <v>74</v>
      </c>
      <c r="H7" s="14">
        <v>54.443465000000003</v>
      </c>
      <c r="I7" s="15">
        <v>-0.14166666666666666</v>
      </c>
      <c r="J7" s="16">
        <v>-0.41096155222744801</v>
      </c>
      <c r="K7" s="15">
        <v>0.39189189189189189</v>
      </c>
      <c r="L7" s="16">
        <v>0.21338044887480984</v>
      </c>
    </row>
    <row r="8" spans="2:12" ht="16.399999999999999" customHeight="1" x14ac:dyDescent="0.3">
      <c r="B8" s="12" t="s">
        <v>20</v>
      </c>
      <c r="C8" s="13">
        <v>510</v>
      </c>
      <c r="D8" s="14">
        <v>509.21548799999999</v>
      </c>
      <c r="E8" s="13">
        <v>566</v>
      </c>
      <c r="F8" s="14">
        <v>1351.926976</v>
      </c>
      <c r="G8" s="13">
        <v>547</v>
      </c>
      <c r="H8" s="14">
        <v>415.912937</v>
      </c>
      <c r="I8" s="15">
        <v>-9.8939929328621903E-2</v>
      </c>
      <c r="J8" s="16">
        <v>-0.62334098139927929</v>
      </c>
      <c r="K8" s="15">
        <v>-6.7641681901279713E-2</v>
      </c>
      <c r="L8" s="16">
        <v>0.22433192791019144</v>
      </c>
    </row>
    <row r="9" spans="2:12" ht="16.399999999999999" customHeight="1" x14ac:dyDescent="0.3">
      <c r="B9" s="12" t="s">
        <v>21</v>
      </c>
      <c r="C9" s="13">
        <v>319</v>
      </c>
      <c r="D9" s="14">
        <v>174.61401900000001</v>
      </c>
      <c r="E9" s="13">
        <v>322</v>
      </c>
      <c r="F9" s="14">
        <v>158.88891699999999</v>
      </c>
      <c r="G9" s="13">
        <v>376</v>
      </c>
      <c r="H9" s="14">
        <v>210.452314</v>
      </c>
      <c r="I9" s="15">
        <v>-9.316770186335404E-3</v>
      </c>
      <c r="J9" s="16">
        <v>9.8969155916645984E-2</v>
      </c>
      <c r="K9" s="15">
        <v>-0.15159574468085107</v>
      </c>
      <c r="L9" s="16">
        <v>-0.17029176025120821</v>
      </c>
    </row>
    <row r="10" spans="2:12" ht="16.399999999999999" customHeight="1" x14ac:dyDescent="0.3">
      <c r="B10" s="12" t="s">
        <v>22</v>
      </c>
      <c r="C10" s="13">
        <v>106</v>
      </c>
      <c r="D10" s="14">
        <v>216.97998699999999</v>
      </c>
      <c r="E10" s="13">
        <v>98</v>
      </c>
      <c r="F10" s="14">
        <v>362.05543799999998</v>
      </c>
      <c r="G10" s="13">
        <v>101</v>
      </c>
      <c r="H10" s="14">
        <v>181.32366999999999</v>
      </c>
      <c r="I10" s="15">
        <v>8.1632653061224483E-2</v>
      </c>
      <c r="J10" s="16">
        <v>-0.40069954977447403</v>
      </c>
      <c r="K10" s="15">
        <v>4.9504950495049507E-2</v>
      </c>
      <c r="L10" s="16">
        <v>0.19664458037938456</v>
      </c>
    </row>
    <row r="11" spans="2:12" ht="16.399999999999999" customHeight="1" x14ac:dyDescent="0.3">
      <c r="B11" s="12" t="s">
        <v>23</v>
      </c>
      <c r="C11" s="13">
        <v>55</v>
      </c>
      <c r="D11" s="14">
        <v>186.12139999999999</v>
      </c>
      <c r="E11" s="13">
        <v>50</v>
      </c>
      <c r="F11" s="14">
        <v>358.32494600000001</v>
      </c>
      <c r="G11" s="13">
        <v>52</v>
      </c>
      <c r="H11" s="14">
        <v>83.610093000000006</v>
      </c>
      <c r="I11" s="15">
        <v>0.1</v>
      </c>
      <c r="J11" s="16">
        <v>-0.48057928403343708</v>
      </c>
      <c r="K11" s="15">
        <v>5.7692307692307696E-2</v>
      </c>
      <c r="L11" s="16">
        <v>1.2260637839501025</v>
      </c>
    </row>
    <row r="12" spans="2:12" ht="16.399999999999999" customHeight="1" x14ac:dyDescent="0.3">
      <c r="B12" s="12" t="s">
        <v>24</v>
      </c>
      <c r="C12" s="13">
        <v>343</v>
      </c>
      <c r="D12" s="14">
        <v>412.39530400000001</v>
      </c>
      <c r="E12" s="13">
        <v>327</v>
      </c>
      <c r="F12" s="14">
        <v>697.34174099999996</v>
      </c>
      <c r="G12" s="13">
        <v>291</v>
      </c>
      <c r="H12" s="14">
        <v>336.82238899999999</v>
      </c>
      <c r="I12" s="15">
        <v>4.8929663608562692E-2</v>
      </c>
      <c r="J12" s="16">
        <v>-0.40861807094952024</v>
      </c>
      <c r="K12" s="15">
        <v>0.17869415807560138</v>
      </c>
      <c r="L12" s="16">
        <v>0.22437022439146712</v>
      </c>
    </row>
    <row r="13" spans="2:12" ht="16.399999999999999" customHeight="1" thickBot="1" x14ac:dyDescent="0.35">
      <c r="B13" s="26" t="s">
        <v>25</v>
      </c>
      <c r="C13" s="27">
        <v>7732</v>
      </c>
      <c r="D13" s="28">
        <v>3734.4679390000006</v>
      </c>
      <c r="E13" s="27">
        <v>8450</v>
      </c>
      <c r="F13" s="28">
        <v>5530.7760240000007</v>
      </c>
      <c r="G13" s="27">
        <v>8259</v>
      </c>
      <c r="H13" s="28">
        <v>4038.2887220000002</v>
      </c>
      <c r="I13" s="29">
        <v>-8.4970414201183425E-2</v>
      </c>
      <c r="J13" s="30">
        <v>-0.3247840948910572</v>
      </c>
      <c r="K13" s="29">
        <v>-6.3809177866569797E-2</v>
      </c>
      <c r="L13" s="30">
        <v>-7.5235032439565044E-2</v>
      </c>
    </row>
    <row r="14" spans="2:12" x14ac:dyDescent="0.3">
      <c r="B14" s="17"/>
      <c r="C14" s="18"/>
      <c r="D14" s="19"/>
      <c r="E14" s="18"/>
      <c r="F14" s="19"/>
      <c r="G14" s="18"/>
      <c r="H14" s="19"/>
      <c r="I14" s="20"/>
      <c r="J14" s="20"/>
      <c r="K14" s="20"/>
      <c r="L14" s="20"/>
    </row>
    <row r="15" spans="2:12" ht="14.5" thickBot="1" x14ac:dyDescent="0.35">
      <c r="B15" s="7" t="s">
        <v>26</v>
      </c>
      <c r="L15" s="21"/>
    </row>
    <row r="16" spans="2:12" ht="25.5" customHeight="1" thickBot="1" x14ac:dyDescent="0.35">
      <c r="B16" s="72" t="s">
        <v>5</v>
      </c>
      <c r="C16" s="74" t="s">
        <v>27</v>
      </c>
      <c r="D16" s="75"/>
      <c r="E16" s="74" t="s">
        <v>28</v>
      </c>
      <c r="F16" s="75"/>
      <c r="G16" s="76" t="s">
        <v>29</v>
      </c>
      <c r="H16" s="77"/>
      <c r="K16" s="80"/>
      <c r="L16" s="80"/>
    </row>
    <row r="17" spans="2:12" ht="25.5" customHeight="1" x14ac:dyDescent="0.3">
      <c r="B17" s="73"/>
      <c r="C17" s="78" t="s">
        <v>30</v>
      </c>
      <c r="D17" s="79"/>
      <c r="E17" s="78" t="s">
        <v>31</v>
      </c>
      <c r="F17" s="79"/>
      <c r="G17" s="76" t="s">
        <v>14</v>
      </c>
      <c r="H17" s="77"/>
      <c r="K17" s="71"/>
      <c r="L17" s="71"/>
    </row>
    <row r="18" spans="2:12" ht="28" x14ac:dyDescent="0.3">
      <c r="B18" s="9" t="s">
        <v>15</v>
      </c>
      <c r="C18" s="10" t="s">
        <v>16</v>
      </c>
      <c r="D18" s="11" t="s">
        <v>17</v>
      </c>
      <c r="E18" s="10" t="s">
        <v>16</v>
      </c>
      <c r="F18" s="11" t="s">
        <v>17</v>
      </c>
      <c r="G18" s="10" t="s">
        <v>16</v>
      </c>
      <c r="H18" s="11" t="s">
        <v>17</v>
      </c>
      <c r="K18" s="22"/>
      <c r="L18" s="22"/>
    </row>
    <row r="19" spans="2:12" ht="16.399999999999999" customHeight="1" x14ac:dyDescent="0.3">
      <c r="B19" s="12" t="s">
        <v>18</v>
      </c>
      <c r="C19" s="13">
        <v>67694</v>
      </c>
      <c r="D19" s="14">
        <v>25161.106574999998</v>
      </c>
      <c r="E19" s="13">
        <v>67605</v>
      </c>
      <c r="F19" s="14">
        <v>24193.994487000004</v>
      </c>
      <c r="G19" s="15">
        <v>1.3164706752459138E-3</v>
      </c>
      <c r="H19" s="16">
        <v>3.9973229245780235E-2</v>
      </c>
      <c r="K19" s="23"/>
      <c r="L19" s="23"/>
    </row>
    <row r="20" spans="2:12" ht="16.399999999999999" customHeight="1" x14ac:dyDescent="0.3">
      <c r="B20" s="12" t="s">
        <v>19</v>
      </c>
      <c r="C20" s="13">
        <v>929</v>
      </c>
      <c r="D20" s="14">
        <v>774.21706300000005</v>
      </c>
      <c r="E20" s="13">
        <v>738</v>
      </c>
      <c r="F20" s="14">
        <v>852.16991899999994</v>
      </c>
      <c r="G20" s="15">
        <v>0.25880758807588078</v>
      </c>
      <c r="H20" s="16">
        <v>-9.1475718940508488E-2</v>
      </c>
      <c r="K20" s="23"/>
      <c r="L20" s="23"/>
    </row>
    <row r="21" spans="2:12" ht="16.399999999999999" customHeight="1" x14ac:dyDescent="0.3">
      <c r="B21" s="12" t="s">
        <v>20</v>
      </c>
      <c r="C21" s="13">
        <v>5550</v>
      </c>
      <c r="D21" s="14">
        <v>6518.0176009999996</v>
      </c>
      <c r="E21" s="13">
        <v>5701</v>
      </c>
      <c r="F21" s="14">
        <v>5888.906097</v>
      </c>
      <c r="G21" s="15">
        <v>-2.6486581301526049E-2</v>
      </c>
      <c r="H21" s="16">
        <v>0.10682994322502261</v>
      </c>
      <c r="K21" s="23"/>
      <c r="L21" s="23"/>
    </row>
    <row r="22" spans="2:12" ht="16.399999999999999" customHeight="1" x14ac:dyDescent="0.3">
      <c r="B22" s="12" t="s">
        <v>21</v>
      </c>
      <c r="C22" s="13">
        <v>3587</v>
      </c>
      <c r="D22" s="14">
        <v>2182.3283239999996</v>
      </c>
      <c r="E22" s="13">
        <v>3609</v>
      </c>
      <c r="F22" s="14">
        <v>1745.2152369999999</v>
      </c>
      <c r="G22" s="15">
        <v>-6.0958714325297864E-3</v>
      </c>
      <c r="H22" s="16">
        <v>0.25046371228765507</v>
      </c>
      <c r="K22" s="23"/>
      <c r="L22" s="23"/>
    </row>
    <row r="23" spans="2:12" ht="16.399999999999999" customHeight="1" x14ac:dyDescent="0.3">
      <c r="B23" s="12" t="s">
        <v>22</v>
      </c>
      <c r="C23" s="13">
        <v>1092</v>
      </c>
      <c r="D23" s="14">
        <v>2555.9243130000004</v>
      </c>
      <c r="E23" s="13">
        <v>1130</v>
      </c>
      <c r="F23" s="14">
        <v>1736.4124429999997</v>
      </c>
      <c r="G23" s="15">
        <v>-3.3628318584070796E-2</v>
      </c>
      <c r="H23" s="16">
        <v>0.47195692089382296</v>
      </c>
      <c r="K23" s="23"/>
      <c r="L23" s="24"/>
    </row>
    <row r="24" spans="2:12" ht="16.399999999999999" customHeight="1" x14ac:dyDescent="0.3">
      <c r="B24" s="12" t="s">
        <v>23</v>
      </c>
      <c r="C24" s="13">
        <v>417</v>
      </c>
      <c r="D24" s="14">
        <v>1931.376591</v>
      </c>
      <c r="E24" s="13">
        <v>485</v>
      </c>
      <c r="F24" s="14">
        <v>1760.500364</v>
      </c>
      <c r="G24" s="15">
        <v>-0.14020618556701031</v>
      </c>
      <c r="H24" s="16">
        <v>9.706117107056729E-2</v>
      </c>
      <c r="K24" s="23"/>
      <c r="L24" s="23"/>
    </row>
    <row r="25" spans="2:12" ht="16.399999999999999" customHeight="1" x14ac:dyDescent="0.3">
      <c r="B25" s="12" t="s">
        <v>24</v>
      </c>
      <c r="C25" s="13">
        <v>3606</v>
      </c>
      <c r="D25" s="14">
        <v>4282.9200579999997</v>
      </c>
      <c r="E25" s="13">
        <v>3469</v>
      </c>
      <c r="F25" s="14">
        <v>4186.441358</v>
      </c>
      <c r="G25" s="15">
        <v>3.9492649178437589E-2</v>
      </c>
      <c r="H25" s="16">
        <v>2.3045515689748178E-2</v>
      </c>
      <c r="K25" s="23"/>
      <c r="L25" s="23"/>
    </row>
    <row r="26" spans="2:12" ht="16.399999999999999" customHeight="1" thickBot="1" x14ac:dyDescent="0.35">
      <c r="B26" s="26" t="s">
        <v>25</v>
      </c>
      <c r="C26" s="27">
        <v>82875</v>
      </c>
      <c r="D26" s="28">
        <v>43405.890524999995</v>
      </c>
      <c r="E26" s="27">
        <v>82737</v>
      </c>
      <c r="F26" s="28">
        <v>40363.639905000004</v>
      </c>
      <c r="G26" s="31">
        <v>1.667935748214221E-3</v>
      </c>
      <c r="H26" s="32">
        <v>7.5371067306126083E-2</v>
      </c>
      <c r="K26" s="25"/>
      <c r="L26" s="25"/>
    </row>
    <row r="28" spans="2:12" ht="14.5" thickBot="1" x14ac:dyDescent="0.35">
      <c r="B28" s="7" t="s">
        <v>32</v>
      </c>
    </row>
    <row r="29" spans="2:12" ht="27.65" customHeight="1" thickBot="1" x14ac:dyDescent="0.35">
      <c r="B29" s="72" t="s">
        <v>5</v>
      </c>
      <c r="C29" s="74" t="s">
        <v>33</v>
      </c>
      <c r="D29" s="75"/>
      <c r="E29" s="74" t="s">
        <v>34</v>
      </c>
      <c r="F29" s="75"/>
      <c r="G29" s="76" t="s">
        <v>29</v>
      </c>
      <c r="H29" s="77"/>
    </row>
    <row r="30" spans="2:12" ht="27.75" customHeight="1" x14ac:dyDescent="0.3">
      <c r="B30" s="73"/>
      <c r="C30" s="78" t="s">
        <v>35</v>
      </c>
      <c r="D30" s="79"/>
      <c r="E30" s="78" t="s">
        <v>36</v>
      </c>
      <c r="F30" s="79"/>
      <c r="G30" s="76" t="s">
        <v>14</v>
      </c>
      <c r="H30" s="77"/>
    </row>
    <row r="31" spans="2:12" ht="28" x14ac:dyDescent="0.3">
      <c r="B31" s="9" t="s">
        <v>15</v>
      </c>
      <c r="C31" s="10" t="s">
        <v>16</v>
      </c>
      <c r="D31" s="11" t="s">
        <v>17</v>
      </c>
      <c r="E31" s="10" t="s">
        <v>16</v>
      </c>
      <c r="F31" s="11" t="s">
        <v>17</v>
      </c>
      <c r="G31" s="10" t="s">
        <v>16</v>
      </c>
      <c r="H31" s="11" t="s">
        <v>17</v>
      </c>
    </row>
    <row r="32" spans="2:12" ht="18" customHeight="1" x14ac:dyDescent="0.3">
      <c r="B32" s="12" t="s">
        <v>18</v>
      </c>
      <c r="C32" s="13">
        <v>25567</v>
      </c>
      <c r="D32" s="14">
        <v>9292.4056740000015</v>
      </c>
      <c r="E32" s="13">
        <v>25761</v>
      </c>
      <c r="F32" s="14">
        <v>9383.5112219999992</v>
      </c>
      <c r="G32" s="15">
        <v>-7.5307635573153217E-3</v>
      </c>
      <c r="H32" s="16">
        <v>-9.7091105711471105E-3</v>
      </c>
    </row>
    <row r="33" spans="2:8" ht="18" customHeight="1" x14ac:dyDescent="0.3">
      <c r="B33" s="12" t="s">
        <v>19</v>
      </c>
      <c r="C33" s="13">
        <v>364</v>
      </c>
      <c r="D33" s="14">
        <v>314.754501</v>
      </c>
      <c r="E33" s="13">
        <v>276</v>
      </c>
      <c r="F33" s="14">
        <v>272.11041399999999</v>
      </c>
      <c r="G33" s="15">
        <v>0.3188405797101449</v>
      </c>
      <c r="H33" s="16">
        <v>0.15671611524577672</v>
      </c>
    </row>
    <row r="34" spans="2:8" ht="18" customHeight="1" x14ac:dyDescent="0.3">
      <c r="B34" s="12" t="s">
        <v>20</v>
      </c>
      <c r="C34" s="13">
        <v>1923</v>
      </c>
      <c r="D34" s="14">
        <v>2781.8482309999999</v>
      </c>
      <c r="E34" s="13">
        <v>2039</v>
      </c>
      <c r="F34" s="14">
        <v>1975.563146</v>
      </c>
      <c r="G34" s="15">
        <v>-5.689063266307013E-2</v>
      </c>
      <c r="H34" s="16">
        <v>0.40812923982334703</v>
      </c>
    </row>
    <row r="35" spans="2:8" ht="18" customHeight="1" x14ac:dyDescent="0.3">
      <c r="B35" s="12" t="s">
        <v>21</v>
      </c>
      <c r="C35" s="13">
        <v>1283</v>
      </c>
      <c r="D35" s="14">
        <v>834.03904499999999</v>
      </c>
      <c r="E35" s="13">
        <v>1199</v>
      </c>
      <c r="F35" s="14">
        <v>647.43483900000001</v>
      </c>
      <c r="G35" s="15">
        <v>7.0058381984987483E-2</v>
      </c>
      <c r="H35" s="16">
        <v>0.2882208289690138</v>
      </c>
    </row>
    <row r="36" spans="2:8" ht="18" customHeight="1" x14ac:dyDescent="0.3">
      <c r="B36" s="12" t="s">
        <v>22</v>
      </c>
      <c r="C36" s="13">
        <v>378</v>
      </c>
      <c r="D36" s="14">
        <v>1032.176003</v>
      </c>
      <c r="E36" s="13">
        <v>382</v>
      </c>
      <c r="F36" s="14">
        <v>679.70696899999996</v>
      </c>
      <c r="G36" s="15">
        <v>-1.0471204188481676E-2</v>
      </c>
      <c r="H36" s="16">
        <v>0.51856027681834771</v>
      </c>
    </row>
    <row r="37" spans="2:8" ht="18" customHeight="1" x14ac:dyDescent="0.3">
      <c r="B37" s="12" t="s">
        <v>23</v>
      </c>
      <c r="C37" s="13">
        <v>175</v>
      </c>
      <c r="D37" s="14">
        <v>734.25932</v>
      </c>
      <c r="E37" s="13">
        <v>161</v>
      </c>
      <c r="F37" s="14">
        <v>402.63571400000001</v>
      </c>
      <c r="G37" s="15">
        <v>8.6956521739130432E-2</v>
      </c>
      <c r="H37" s="16">
        <v>0.82363186987431525</v>
      </c>
    </row>
    <row r="38" spans="2:8" ht="18" customHeight="1" x14ac:dyDescent="0.3">
      <c r="B38" s="12" t="s">
        <v>24</v>
      </c>
      <c r="C38" s="13">
        <v>1319</v>
      </c>
      <c r="D38" s="14">
        <v>1930.6628810000002</v>
      </c>
      <c r="E38" s="13">
        <v>1277</v>
      </c>
      <c r="F38" s="14">
        <v>1353.8989300000001</v>
      </c>
      <c r="G38" s="15">
        <v>3.2889584964761159E-2</v>
      </c>
      <c r="H38" s="16">
        <v>0.42600222086001654</v>
      </c>
    </row>
    <row r="39" spans="2:8" ht="18" customHeight="1" thickBot="1" x14ac:dyDescent="0.35">
      <c r="B39" s="26" t="s">
        <v>25</v>
      </c>
      <c r="C39" s="27">
        <v>31009</v>
      </c>
      <c r="D39" s="28">
        <v>16920.145655</v>
      </c>
      <c r="E39" s="27">
        <v>31095</v>
      </c>
      <c r="F39" s="28">
        <v>14714.861234</v>
      </c>
      <c r="G39" s="31">
        <v>-2.7657179610869917E-3</v>
      </c>
      <c r="H39" s="32">
        <v>0.14986783673531992</v>
      </c>
    </row>
  </sheetData>
  <mergeCells count="27">
    <mergeCell ref="K4:L4"/>
    <mergeCell ref="B3:B4"/>
    <mergeCell ref="C3:D3"/>
    <mergeCell ref="E3:F3"/>
    <mergeCell ref="G3:H3"/>
    <mergeCell ref="I3:J3"/>
    <mergeCell ref="K3:L3"/>
    <mergeCell ref="C4:D4"/>
    <mergeCell ref="E4:F4"/>
    <mergeCell ref="G4:H4"/>
    <mergeCell ref="I4:J4"/>
    <mergeCell ref="K17:L17"/>
    <mergeCell ref="B29:B30"/>
    <mergeCell ref="C29:D29"/>
    <mergeCell ref="E29:F29"/>
    <mergeCell ref="G29:H29"/>
    <mergeCell ref="C30:D30"/>
    <mergeCell ref="E30:F30"/>
    <mergeCell ref="G30:H30"/>
    <mergeCell ref="B16:B17"/>
    <mergeCell ref="C16:D16"/>
    <mergeCell ref="E16:F16"/>
    <mergeCell ref="G16:H16"/>
    <mergeCell ref="K16:L16"/>
    <mergeCell ref="C17:D17"/>
    <mergeCell ref="E17:F17"/>
    <mergeCell ref="G17:H17"/>
  </mergeCells>
  <printOptions horizontalCentered="1"/>
  <pageMargins left="0.31496062992125984" right="0.31496062992125984" top="0.74803149606299213" bottom="0.55118110236220474" header="0.31496062992125984" footer="0.31496062992125984"/>
  <pageSetup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80CC8-FCC7-4094-9F7C-23AF3722D04D}">
  <sheetPr>
    <pageSetUpPr fitToPage="1"/>
  </sheetPr>
  <dimension ref="B1:L47"/>
  <sheetViews>
    <sheetView workbookViewId="0"/>
  </sheetViews>
  <sheetFormatPr defaultColWidth="9.1796875" defaultRowHeight="14" x14ac:dyDescent="0.3"/>
  <cols>
    <col min="1" max="1" width="2.453125" style="6" customWidth="1"/>
    <col min="2" max="2" width="20.1796875" style="6" customWidth="1"/>
    <col min="3" max="3" width="9.54296875" style="6" customWidth="1"/>
    <col min="4" max="4" width="10.81640625" style="6" customWidth="1"/>
    <col min="5" max="5" width="9.453125" style="6" bestFit="1" customWidth="1"/>
    <col min="6" max="6" width="10.453125" style="6" customWidth="1"/>
    <col min="7" max="8" width="11" style="6" customWidth="1"/>
    <col min="9" max="12" width="10.54296875" style="6" customWidth="1"/>
    <col min="13" max="16384" width="9.1796875" style="6"/>
  </cols>
  <sheetData>
    <row r="1" spans="2:12" ht="55.5" customHeight="1" x14ac:dyDescent="0.3">
      <c r="B1" s="5" t="s">
        <v>37</v>
      </c>
    </row>
    <row r="2" spans="2:12" ht="15.75" customHeight="1" thickBot="1" x14ac:dyDescent="0.35">
      <c r="B2" s="7" t="s">
        <v>4</v>
      </c>
    </row>
    <row r="3" spans="2:12" s="8" customFormat="1" ht="26.25" customHeight="1" x14ac:dyDescent="0.3">
      <c r="B3" s="72" t="s">
        <v>5</v>
      </c>
      <c r="C3" s="83" t="s">
        <v>6</v>
      </c>
      <c r="D3" s="84"/>
      <c r="E3" s="83" t="s">
        <v>7</v>
      </c>
      <c r="F3" s="84"/>
      <c r="G3" s="74" t="s">
        <v>38</v>
      </c>
      <c r="H3" s="75"/>
      <c r="I3" s="85" t="s">
        <v>9</v>
      </c>
      <c r="J3" s="86"/>
      <c r="K3" s="76" t="s">
        <v>10</v>
      </c>
      <c r="L3" s="77"/>
    </row>
    <row r="4" spans="2:12" s="8" customFormat="1" ht="33.75" customHeight="1" x14ac:dyDescent="0.3">
      <c r="B4" s="73"/>
      <c r="C4" s="87" t="s">
        <v>11</v>
      </c>
      <c r="D4" s="88"/>
      <c r="E4" s="87" t="s">
        <v>12</v>
      </c>
      <c r="F4" s="88"/>
      <c r="G4" s="87" t="s">
        <v>13</v>
      </c>
      <c r="H4" s="88"/>
      <c r="I4" s="89" t="s">
        <v>14</v>
      </c>
      <c r="J4" s="90"/>
      <c r="K4" s="89" t="s">
        <v>14</v>
      </c>
      <c r="L4" s="90"/>
    </row>
    <row r="5" spans="2:12" ht="28.5" thickBot="1" x14ac:dyDescent="0.35">
      <c r="B5" s="9" t="s">
        <v>39</v>
      </c>
      <c r="C5" s="10" t="s">
        <v>16</v>
      </c>
      <c r="D5" s="11" t="s">
        <v>17</v>
      </c>
      <c r="E5" s="10" t="s">
        <v>16</v>
      </c>
      <c r="F5" s="11" t="s">
        <v>17</v>
      </c>
      <c r="G5" s="10" t="s">
        <v>16</v>
      </c>
      <c r="H5" s="11" t="s">
        <v>17</v>
      </c>
      <c r="I5" s="10" t="s">
        <v>16</v>
      </c>
      <c r="J5" s="11" t="s">
        <v>17</v>
      </c>
      <c r="K5" s="10" t="s">
        <v>16</v>
      </c>
      <c r="L5" s="11" t="s">
        <v>17</v>
      </c>
    </row>
    <row r="6" spans="2:12" ht="16.399999999999999" customHeight="1" x14ac:dyDescent="0.3">
      <c r="B6" s="33" t="s">
        <v>40</v>
      </c>
      <c r="C6" s="34">
        <v>2057</v>
      </c>
      <c r="D6" s="35">
        <v>1345.8693049999999</v>
      </c>
      <c r="E6" s="34">
        <v>2138</v>
      </c>
      <c r="F6" s="35">
        <v>2535.755498</v>
      </c>
      <c r="G6" s="34">
        <v>2045</v>
      </c>
      <c r="H6" s="35">
        <v>1609.293772</v>
      </c>
      <c r="I6" s="36">
        <v>-3.7885874649204863E-2</v>
      </c>
      <c r="J6" s="37">
        <v>-0.46924326652884579</v>
      </c>
      <c r="K6" s="36">
        <v>5.8679706601466996E-3</v>
      </c>
      <c r="L6" s="37">
        <v>-0.16368948391108298</v>
      </c>
    </row>
    <row r="7" spans="2:12" ht="16.399999999999999" customHeight="1" x14ac:dyDescent="0.3">
      <c r="B7" s="12" t="s">
        <v>41</v>
      </c>
      <c r="C7" s="13">
        <v>3204</v>
      </c>
      <c r="D7" s="38">
        <v>1507.6289899999999</v>
      </c>
      <c r="E7" s="13">
        <v>3620</v>
      </c>
      <c r="F7" s="38">
        <v>2179.5798759999998</v>
      </c>
      <c r="G7" s="13">
        <v>3579</v>
      </c>
      <c r="H7" s="38">
        <v>1607.0040160000001</v>
      </c>
      <c r="I7" s="39">
        <v>-0.11491712707182321</v>
      </c>
      <c r="J7" s="40">
        <v>-0.30829376495858229</v>
      </c>
      <c r="K7" s="39">
        <v>-0.10477787091366303</v>
      </c>
      <c r="L7" s="40">
        <v>-6.1838691758440603E-2</v>
      </c>
    </row>
    <row r="8" spans="2:12" ht="16.399999999999999" customHeight="1" x14ac:dyDescent="0.3">
      <c r="B8" s="41" t="s">
        <v>42</v>
      </c>
      <c r="C8" s="42">
        <v>5261</v>
      </c>
      <c r="D8" s="43">
        <v>2853.4982949999999</v>
      </c>
      <c r="E8" s="42">
        <v>5758</v>
      </c>
      <c r="F8" s="43">
        <v>4715.3353740000002</v>
      </c>
      <c r="G8" s="44">
        <v>5624</v>
      </c>
      <c r="H8" s="43">
        <v>3216.2977879999999</v>
      </c>
      <c r="I8" s="45">
        <v>-8.6314692601597784E-2</v>
      </c>
      <c r="J8" s="46">
        <v>-0.39484722322531457</v>
      </c>
      <c r="K8" s="45">
        <v>-6.4544807965860596E-2</v>
      </c>
      <c r="L8" s="46">
        <v>-0.11280034278965216</v>
      </c>
    </row>
    <row r="9" spans="2:12" ht="16.399999999999999" customHeight="1" x14ac:dyDescent="0.3">
      <c r="B9" s="47" t="s">
        <v>43</v>
      </c>
      <c r="C9" s="13">
        <v>460</v>
      </c>
      <c r="D9" s="38">
        <v>151.35563099999999</v>
      </c>
      <c r="E9" s="13">
        <v>528</v>
      </c>
      <c r="F9" s="38">
        <v>133.450783</v>
      </c>
      <c r="G9" s="13">
        <v>533</v>
      </c>
      <c r="H9" s="38">
        <v>136.02050399999999</v>
      </c>
      <c r="I9" s="39">
        <v>-0.12878787878787878</v>
      </c>
      <c r="J9" s="40">
        <v>0.13416817494431627</v>
      </c>
      <c r="K9" s="39">
        <v>-0.13696060037523453</v>
      </c>
      <c r="L9" s="40">
        <v>0.11274128935737512</v>
      </c>
    </row>
    <row r="10" spans="2:12" ht="16.399999999999999" customHeight="1" x14ac:dyDescent="0.3">
      <c r="B10" s="12" t="s">
        <v>44</v>
      </c>
      <c r="C10" s="13">
        <v>484</v>
      </c>
      <c r="D10" s="38">
        <v>148.93190799999999</v>
      </c>
      <c r="E10" s="13">
        <v>498</v>
      </c>
      <c r="F10" s="38">
        <v>144.70689100000001</v>
      </c>
      <c r="G10" s="13">
        <v>541</v>
      </c>
      <c r="H10" s="38">
        <v>150.944278</v>
      </c>
      <c r="I10" s="39">
        <v>-2.8112449799196786E-2</v>
      </c>
      <c r="J10" s="40">
        <v>2.9197068438157375E-2</v>
      </c>
      <c r="K10" s="39">
        <v>-0.10536044362292052</v>
      </c>
      <c r="L10" s="40">
        <v>-1.3331873368528778E-2</v>
      </c>
    </row>
    <row r="11" spans="2:12" ht="16.399999999999999" customHeight="1" x14ac:dyDescent="0.3">
      <c r="B11" s="12" t="s">
        <v>45</v>
      </c>
      <c r="C11" s="13">
        <v>395</v>
      </c>
      <c r="D11" s="38">
        <v>125.96882600000001</v>
      </c>
      <c r="E11" s="13">
        <v>433</v>
      </c>
      <c r="F11" s="38">
        <v>117.028372</v>
      </c>
      <c r="G11" s="13">
        <v>376</v>
      </c>
      <c r="H11" s="38">
        <v>101.864768</v>
      </c>
      <c r="I11" s="39">
        <v>-8.7759815242494224E-2</v>
      </c>
      <c r="J11" s="40">
        <v>7.6395611142911587E-2</v>
      </c>
      <c r="K11" s="39">
        <v>5.0531914893617018E-2</v>
      </c>
      <c r="L11" s="40">
        <v>0.23662801646983586</v>
      </c>
    </row>
    <row r="12" spans="2:12" ht="16.399999999999999" customHeight="1" x14ac:dyDescent="0.3">
      <c r="B12" s="12" t="s">
        <v>46</v>
      </c>
      <c r="C12" s="13">
        <v>426</v>
      </c>
      <c r="D12" s="38">
        <v>174.41391200000001</v>
      </c>
      <c r="E12" s="13">
        <v>424</v>
      </c>
      <c r="F12" s="38">
        <v>110.182497</v>
      </c>
      <c r="G12" s="13">
        <v>432</v>
      </c>
      <c r="H12" s="38">
        <v>112.353009</v>
      </c>
      <c r="I12" s="39">
        <v>4.7169811320754715E-3</v>
      </c>
      <c r="J12" s="40">
        <v>0.58295479544269191</v>
      </c>
      <c r="K12" s="39">
        <v>-1.3888888888888888E-2</v>
      </c>
      <c r="L12" s="40">
        <v>0.55237419587044623</v>
      </c>
    </row>
    <row r="13" spans="2:12" ht="16.399999999999999" customHeight="1" x14ac:dyDescent="0.3">
      <c r="B13" s="48" t="s">
        <v>47</v>
      </c>
      <c r="C13" s="13">
        <v>706</v>
      </c>
      <c r="D13" s="38">
        <v>280.29936700000002</v>
      </c>
      <c r="E13" s="13">
        <v>809</v>
      </c>
      <c r="F13" s="38">
        <v>310.07210700000002</v>
      </c>
      <c r="G13" s="13">
        <v>753</v>
      </c>
      <c r="H13" s="38">
        <v>320.80837500000001</v>
      </c>
      <c r="I13" s="39">
        <v>-0.1273176761433869</v>
      </c>
      <c r="J13" s="40">
        <v>-9.6018762500298033E-2</v>
      </c>
      <c r="K13" s="39">
        <v>-6.2416998671978752E-2</v>
      </c>
      <c r="L13" s="40">
        <v>-0.12627166606856816</v>
      </c>
    </row>
    <row r="14" spans="2:12" ht="16.399999999999999" customHeight="1" x14ac:dyDescent="0.3">
      <c r="B14" s="49" t="s">
        <v>48</v>
      </c>
      <c r="C14" s="50">
        <v>2471</v>
      </c>
      <c r="D14" s="51">
        <v>880.96964400000002</v>
      </c>
      <c r="E14" s="50">
        <v>2692</v>
      </c>
      <c r="F14" s="51">
        <v>815.44065000000001</v>
      </c>
      <c r="G14" s="50">
        <v>2635</v>
      </c>
      <c r="H14" s="51">
        <v>821.99093400000004</v>
      </c>
      <c r="I14" s="45">
        <v>-8.2095096582466567E-2</v>
      </c>
      <c r="J14" s="46">
        <v>8.0360224867376928E-2</v>
      </c>
      <c r="K14" s="45">
        <v>-6.2239089184060722E-2</v>
      </c>
      <c r="L14" s="46">
        <v>7.1751046830888746E-2</v>
      </c>
    </row>
    <row r="15" spans="2:12" ht="16.399999999999999" customHeight="1" thickBot="1" x14ac:dyDescent="0.35">
      <c r="B15" s="52" t="s">
        <v>49</v>
      </c>
      <c r="C15" s="53">
        <v>7732</v>
      </c>
      <c r="D15" s="54">
        <v>3734.4679390000001</v>
      </c>
      <c r="E15" s="55">
        <v>8450</v>
      </c>
      <c r="F15" s="54">
        <v>5530.7760240000007</v>
      </c>
      <c r="G15" s="55">
        <v>8259</v>
      </c>
      <c r="H15" s="54">
        <v>4038.2887219999998</v>
      </c>
      <c r="I15" s="56">
        <v>-8.4970414201183425E-2</v>
      </c>
      <c r="J15" s="57">
        <v>-0.32478409489105725</v>
      </c>
      <c r="K15" s="56">
        <v>-6.3809177866569797E-2</v>
      </c>
      <c r="L15" s="57">
        <v>-7.5235032439565044E-2</v>
      </c>
    </row>
    <row r="16" spans="2:12" x14ac:dyDescent="0.3">
      <c r="B16" s="17"/>
      <c r="C16" s="18"/>
      <c r="D16" s="19"/>
      <c r="E16" s="18"/>
      <c r="F16" s="19"/>
      <c r="G16" s="18"/>
      <c r="H16" s="19"/>
      <c r="I16" s="20"/>
      <c r="J16" s="20"/>
      <c r="K16" s="20"/>
      <c r="L16" s="20"/>
    </row>
    <row r="18" spans="2:8" ht="15.75" customHeight="1" thickBot="1" x14ac:dyDescent="0.35">
      <c r="B18" s="7" t="s">
        <v>50</v>
      </c>
    </row>
    <row r="19" spans="2:8" s="8" customFormat="1" ht="26.25" customHeight="1" x14ac:dyDescent="0.3">
      <c r="B19" s="72" t="s">
        <v>5</v>
      </c>
      <c r="C19" s="83" t="s">
        <v>51</v>
      </c>
      <c r="D19" s="84"/>
      <c r="E19" s="83" t="s">
        <v>52</v>
      </c>
      <c r="F19" s="84"/>
      <c r="G19" s="85" t="s">
        <v>29</v>
      </c>
      <c r="H19" s="86"/>
    </row>
    <row r="20" spans="2:8" s="8" customFormat="1" ht="33.75" customHeight="1" x14ac:dyDescent="0.3">
      <c r="B20" s="73"/>
      <c r="C20" s="87" t="s">
        <v>30</v>
      </c>
      <c r="D20" s="88"/>
      <c r="E20" s="87" t="s">
        <v>53</v>
      </c>
      <c r="F20" s="88"/>
      <c r="G20" s="89" t="s">
        <v>14</v>
      </c>
      <c r="H20" s="90"/>
    </row>
    <row r="21" spans="2:8" ht="28.5" thickBot="1" x14ac:dyDescent="0.35">
      <c r="B21" s="9" t="s">
        <v>39</v>
      </c>
      <c r="C21" s="10" t="s">
        <v>16</v>
      </c>
      <c r="D21" s="11" t="s">
        <v>17</v>
      </c>
      <c r="E21" s="10" t="s">
        <v>16</v>
      </c>
      <c r="F21" s="11" t="s">
        <v>17</v>
      </c>
      <c r="G21" s="10" t="s">
        <v>16</v>
      </c>
      <c r="H21" s="11" t="s">
        <v>17</v>
      </c>
    </row>
    <row r="22" spans="2:8" ht="15" customHeight="1" x14ac:dyDescent="0.3">
      <c r="B22" s="33" t="s">
        <v>40</v>
      </c>
      <c r="C22" s="34">
        <v>21342</v>
      </c>
      <c r="D22" s="35">
        <v>16992.129308</v>
      </c>
      <c r="E22" s="34">
        <v>21122</v>
      </c>
      <c r="F22" s="35">
        <v>15592.226600999998</v>
      </c>
      <c r="G22" s="39">
        <v>1.041568033330177E-2</v>
      </c>
      <c r="H22" s="40">
        <v>8.9782090962571004E-2</v>
      </c>
    </row>
    <row r="23" spans="2:8" ht="15" customHeight="1" x14ac:dyDescent="0.3">
      <c r="B23" s="12" t="s">
        <v>41</v>
      </c>
      <c r="C23" s="13">
        <v>35620</v>
      </c>
      <c r="D23" s="38">
        <v>17376.139320000002</v>
      </c>
      <c r="E23" s="13">
        <v>34907</v>
      </c>
      <c r="F23" s="38">
        <v>16703.830541000003</v>
      </c>
      <c r="G23" s="39">
        <v>2.0425702581144182E-2</v>
      </c>
      <c r="H23" s="40">
        <v>4.0248778706764236E-2</v>
      </c>
    </row>
    <row r="24" spans="2:8" ht="15" customHeight="1" x14ac:dyDescent="0.3">
      <c r="B24" s="41" t="s">
        <v>42</v>
      </c>
      <c r="C24" s="42">
        <v>56962</v>
      </c>
      <c r="D24" s="43">
        <v>34368.268628000005</v>
      </c>
      <c r="E24" s="42">
        <v>56029</v>
      </c>
      <c r="F24" s="43">
        <v>32296.057142000001</v>
      </c>
      <c r="G24" s="45">
        <v>1.6652090881507792E-2</v>
      </c>
      <c r="H24" s="46">
        <v>6.4162986735156538E-2</v>
      </c>
    </row>
    <row r="25" spans="2:8" ht="15" customHeight="1" x14ac:dyDescent="0.3">
      <c r="B25" s="47" t="s">
        <v>43</v>
      </c>
      <c r="C25" s="13">
        <v>5063</v>
      </c>
      <c r="D25" s="38">
        <v>1337.7642839999999</v>
      </c>
      <c r="E25" s="13">
        <v>5026</v>
      </c>
      <c r="F25" s="38">
        <v>1291.2739280000001</v>
      </c>
      <c r="G25" s="39">
        <v>7.361719060883406E-3</v>
      </c>
      <c r="H25" s="40">
        <v>3.6003480742468605E-2</v>
      </c>
    </row>
    <row r="26" spans="2:8" ht="15" customHeight="1" x14ac:dyDescent="0.3">
      <c r="B26" s="12" t="s">
        <v>44</v>
      </c>
      <c r="C26" s="13">
        <v>5180</v>
      </c>
      <c r="D26" s="38">
        <v>1577.5798920000002</v>
      </c>
      <c r="E26" s="13">
        <v>5494</v>
      </c>
      <c r="F26" s="38">
        <v>1549.77674</v>
      </c>
      <c r="G26" s="39">
        <v>-5.7153258099745176E-2</v>
      </c>
      <c r="H26" s="40">
        <v>1.7940101488424832E-2</v>
      </c>
    </row>
    <row r="27" spans="2:8" ht="15" customHeight="1" x14ac:dyDescent="0.3">
      <c r="B27" s="12" t="s">
        <v>45</v>
      </c>
      <c r="C27" s="13">
        <v>4119</v>
      </c>
      <c r="D27" s="38">
        <v>1284.7617030000001</v>
      </c>
      <c r="E27" s="13">
        <v>4147</v>
      </c>
      <c r="F27" s="38">
        <v>1243.467768</v>
      </c>
      <c r="G27" s="39">
        <v>-6.7518688208343383E-3</v>
      </c>
      <c r="H27" s="40">
        <v>3.320868949133883E-2</v>
      </c>
    </row>
    <row r="28" spans="2:8" ht="15" customHeight="1" x14ac:dyDescent="0.3">
      <c r="B28" s="12" t="s">
        <v>46</v>
      </c>
      <c r="C28" s="13">
        <v>4163</v>
      </c>
      <c r="D28" s="38">
        <v>1560.2324720000001</v>
      </c>
      <c r="E28" s="13">
        <v>4376</v>
      </c>
      <c r="F28" s="38">
        <v>1371.5332639999999</v>
      </c>
      <c r="G28" s="39">
        <v>-4.8674588665447896E-2</v>
      </c>
      <c r="H28" s="40">
        <v>0.13758266966830215</v>
      </c>
    </row>
    <row r="29" spans="2:8" ht="15" customHeight="1" x14ac:dyDescent="0.3">
      <c r="B29" s="48" t="s">
        <v>47</v>
      </c>
      <c r="C29" s="13">
        <v>7388</v>
      </c>
      <c r="D29" s="38">
        <v>3277.2835459999997</v>
      </c>
      <c r="E29" s="13">
        <v>7665</v>
      </c>
      <c r="F29" s="38">
        <v>2611.531673</v>
      </c>
      <c r="G29" s="39">
        <v>-3.6138290932811477E-2</v>
      </c>
      <c r="H29" s="40">
        <v>0.25492774216872371</v>
      </c>
    </row>
    <row r="30" spans="2:8" ht="15" customHeight="1" x14ac:dyDescent="0.3">
      <c r="B30" s="49" t="s">
        <v>48</v>
      </c>
      <c r="C30" s="50">
        <v>25913</v>
      </c>
      <c r="D30" s="51">
        <v>9037.6218970000009</v>
      </c>
      <c r="E30" s="50">
        <v>26708</v>
      </c>
      <c r="F30" s="51">
        <v>8067.5833729999995</v>
      </c>
      <c r="G30" s="45">
        <v>-2.9766362138685037E-2</v>
      </c>
      <c r="H30" s="46">
        <v>0.12023904546762487</v>
      </c>
    </row>
    <row r="31" spans="2:8" ht="15" customHeight="1" thickBot="1" x14ac:dyDescent="0.35">
      <c r="B31" s="52" t="s">
        <v>49</v>
      </c>
      <c r="C31" s="53">
        <v>82875</v>
      </c>
      <c r="D31" s="54">
        <v>43405.89052500001</v>
      </c>
      <c r="E31" s="55">
        <v>82737</v>
      </c>
      <c r="F31" s="54">
        <v>40363.640514999999</v>
      </c>
      <c r="G31" s="56">
        <v>1.667935748214221E-3</v>
      </c>
      <c r="H31" s="57">
        <v>7.5371051054461874E-2</v>
      </c>
    </row>
    <row r="34" spans="2:8" ht="15.75" customHeight="1" thickBot="1" x14ac:dyDescent="0.35">
      <c r="B34" s="7" t="s">
        <v>54</v>
      </c>
    </row>
    <row r="35" spans="2:8" s="8" customFormat="1" ht="26.25" customHeight="1" x14ac:dyDescent="0.3">
      <c r="B35" s="72" t="s">
        <v>5</v>
      </c>
      <c r="C35" s="83" t="s">
        <v>55</v>
      </c>
      <c r="D35" s="84"/>
      <c r="E35" s="83" t="s">
        <v>56</v>
      </c>
      <c r="F35" s="84"/>
      <c r="G35" s="85" t="s">
        <v>29</v>
      </c>
      <c r="H35" s="86"/>
    </row>
    <row r="36" spans="2:8" s="8" customFormat="1" ht="33.75" customHeight="1" x14ac:dyDescent="0.3">
      <c r="B36" s="73"/>
      <c r="C36" s="87" t="s">
        <v>35</v>
      </c>
      <c r="D36" s="88"/>
      <c r="E36" s="87" t="s">
        <v>36</v>
      </c>
      <c r="F36" s="88"/>
      <c r="G36" s="89" t="s">
        <v>14</v>
      </c>
      <c r="H36" s="90"/>
    </row>
    <row r="37" spans="2:8" ht="28.5" thickBot="1" x14ac:dyDescent="0.35">
      <c r="B37" s="9" t="s">
        <v>39</v>
      </c>
      <c r="C37" s="10" t="s">
        <v>16</v>
      </c>
      <c r="D37" s="11" t="s">
        <v>17</v>
      </c>
      <c r="E37" s="10" t="s">
        <v>16</v>
      </c>
      <c r="F37" s="11" t="s">
        <v>17</v>
      </c>
      <c r="G37" s="10" t="s">
        <v>16</v>
      </c>
      <c r="H37" s="11" t="s">
        <v>17</v>
      </c>
    </row>
    <row r="38" spans="2:8" ht="16.399999999999999" customHeight="1" x14ac:dyDescent="0.3">
      <c r="B38" s="33" t="s">
        <v>40</v>
      </c>
      <c r="C38" s="34">
        <v>7839</v>
      </c>
      <c r="D38" s="35">
        <v>6750.2598269999999</v>
      </c>
      <c r="E38" s="34">
        <v>7947</v>
      </c>
      <c r="F38" s="35">
        <v>5445.7516969999997</v>
      </c>
      <c r="G38" s="36">
        <v>-1.3590033975084938E-2</v>
      </c>
      <c r="H38" s="37">
        <v>0.23954601725940577</v>
      </c>
    </row>
    <row r="39" spans="2:8" ht="16.399999999999999" customHeight="1" x14ac:dyDescent="0.3">
      <c r="B39" s="12" t="s">
        <v>41</v>
      </c>
      <c r="C39" s="13">
        <v>13366</v>
      </c>
      <c r="D39" s="38">
        <v>6665.4934649999996</v>
      </c>
      <c r="E39" s="13">
        <v>13222</v>
      </c>
      <c r="F39" s="38">
        <v>6192.6915749999998</v>
      </c>
      <c r="G39" s="39">
        <v>1.0890939343518379E-2</v>
      </c>
      <c r="H39" s="40">
        <v>7.6348367147608148E-2</v>
      </c>
    </row>
    <row r="40" spans="2:8" ht="16.399999999999999" customHeight="1" x14ac:dyDescent="0.3">
      <c r="B40" s="41" t="s">
        <v>42</v>
      </c>
      <c r="C40" s="42">
        <v>21205</v>
      </c>
      <c r="D40" s="43">
        <v>13415.753291999999</v>
      </c>
      <c r="E40" s="42">
        <v>21169</v>
      </c>
      <c r="F40" s="43">
        <v>11638.443272</v>
      </c>
      <c r="G40" s="45">
        <v>1.7005999338655581E-3</v>
      </c>
      <c r="H40" s="46">
        <v>0.15271028766157127</v>
      </c>
    </row>
    <row r="41" spans="2:8" ht="16.399999999999999" customHeight="1" x14ac:dyDescent="0.3">
      <c r="B41" s="47" t="s">
        <v>43</v>
      </c>
      <c r="C41" s="13">
        <v>1848</v>
      </c>
      <c r="D41" s="38">
        <v>503.34182799999996</v>
      </c>
      <c r="E41" s="13">
        <v>1905</v>
      </c>
      <c r="F41" s="38">
        <v>497.55316400000004</v>
      </c>
      <c r="G41" s="39">
        <v>-2.9921259842519685E-2</v>
      </c>
      <c r="H41" s="40">
        <v>1.1634262263479297E-2</v>
      </c>
    </row>
    <row r="42" spans="2:8" ht="16.399999999999999" customHeight="1" x14ac:dyDescent="0.3">
      <c r="B42" s="12" t="s">
        <v>44</v>
      </c>
      <c r="C42" s="13">
        <v>2006</v>
      </c>
      <c r="D42" s="38">
        <v>607.49007800000004</v>
      </c>
      <c r="E42" s="13">
        <v>2032</v>
      </c>
      <c r="F42" s="38">
        <v>606.93851700000005</v>
      </c>
      <c r="G42" s="39">
        <v>-1.2795275590551181E-2</v>
      </c>
      <c r="H42" s="40">
        <v>9.0875926399640967E-4</v>
      </c>
    </row>
    <row r="43" spans="2:8" ht="16.399999999999999" customHeight="1" x14ac:dyDescent="0.3">
      <c r="B43" s="12" t="s">
        <v>45</v>
      </c>
      <c r="C43" s="13">
        <v>1533</v>
      </c>
      <c r="D43" s="38">
        <v>465.15201999999999</v>
      </c>
      <c r="E43" s="13">
        <v>1524</v>
      </c>
      <c r="F43" s="38">
        <v>486.62656500000003</v>
      </c>
      <c r="G43" s="39">
        <v>5.905511811023622E-3</v>
      </c>
      <c r="H43" s="40">
        <v>-4.4129413691174124E-2</v>
      </c>
    </row>
    <row r="44" spans="2:8" ht="16.399999999999999" customHeight="1" x14ac:dyDescent="0.3">
      <c r="B44" s="12" t="s">
        <v>46</v>
      </c>
      <c r="C44" s="13">
        <v>1511</v>
      </c>
      <c r="D44" s="38">
        <v>574.60375499999998</v>
      </c>
      <c r="E44" s="13">
        <v>1624</v>
      </c>
      <c r="F44" s="38">
        <v>518.04684800000007</v>
      </c>
      <c r="G44" s="39">
        <v>-6.9581280788177338E-2</v>
      </c>
      <c r="H44" s="40">
        <v>0.1091733444925813</v>
      </c>
    </row>
    <row r="45" spans="2:8" ht="16.399999999999999" customHeight="1" x14ac:dyDescent="0.3">
      <c r="B45" s="48" t="s">
        <v>47</v>
      </c>
      <c r="C45" s="13">
        <v>2906</v>
      </c>
      <c r="D45" s="38">
        <v>1353.804682</v>
      </c>
      <c r="E45" s="13">
        <v>2841</v>
      </c>
      <c r="F45" s="38">
        <v>967.25286800000003</v>
      </c>
      <c r="G45" s="39">
        <v>2.2879267863428369E-2</v>
      </c>
      <c r="H45" s="40">
        <v>0.39963883984058646</v>
      </c>
    </row>
    <row r="46" spans="2:8" ht="16.399999999999999" customHeight="1" x14ac:dyDescent="0.3">
      <c r="B46" s="49" t="s">
        <v>48</v>
      </c>
      <c r="C46" s="50">
        <v>9804</v>
      </c>
      <c r="D46" s="51">
        <v>3504.3923629999999</v>
      </c>
      <c r="E46" s="50">
        <v>9926</v>
      </c>
      <c r="F46" s="51">
        <v>3076.417962</v>
      </c>
      <c r="G46" s="45">
        <v>-1.2290953052589159E-2</v>
      </c>
      <c r="H46" s="46">
        <v>0.13911451769114327</v>
      </c>
    </row>
    <row r="47" spans="2:8" ht="16.399999999999999" customHeight="1" thickBot="1" x14ac:dyDescent="0.35">
      <c r="B47" s="52" t="s">
        <v>49</v>
      </c>
      <c r="C47" s="53">
        <v>31009</v>
      </c>
      <c r="D47" s="54">
        <v>16920.145655</v>
      </c>
      <c r="E47" s="55">
        <v>31095</v>
      </c>
      <c r="F47" s="54">
        <v>14714.861234</v>
      </c>
      <c r="G47" s="56">
        <v>-2.7657179610869917E-3</v>
      </c>
      <c r="H47" s="57">
        <v>0.14986783673531992</v>
      </c>
    </row>
  </sheetData>
  <mergeCells count="25">
    <mergeCell ref="K4:L4"/>
    <mergeCell ref="B3:B4"/>
    <mergeCell ref="C3:D3"/>
    <mergeCell ref="E3:F3"/>
    <mergeCell ref="G3:H3"/>
    <mergeCell ref="I3:J3"/>
    <mergeCell ref="K3:L3"/>
    <mergeCell ref="C4:D4"/>
    <mergeCell ref="E4:F4"/>
    <mergeCell ref="G4:H4"/>
    <mergeCell ref="I4:J4"/>
    <mergeCell ref="B19:B20"/>
    <mergeCell ref="C19:D19"/>
    <mergeCell ref="E19:F19"/>
    <mergeCell ref="G19:H19"/>
    <mergeCell ref="C20:D20"/>
    <mergeCell ref="E20:F20"/>
    <mergeCell ref="G20:H20"/>
    <mergeCell ref="B35:B36"/>
    <mergeCell ref="C35:D35"/>
    <mergeCell ref="E35:F35"/>
    <mergeCell ref="G35:H35"/>
    <mergeCell ref="C36:D36"/>
    <mergeCell ref="E36:F36"/>
    <mergeCell ref="G36:H36"/>
  </mergeCells>
  <printOptions horizontalCentered="1"/>
  <pageMargins left="0.31496062992125984" right="0.31496062992125984" top="0.74803149606299213" bottom="0.35433070866141736" header="0.31496062992125984" footer="0.31496062992125984"/>
  <pageSetup scale="7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CB849-8757-4904-9C14-2218CF88D66B}">
  <sheetPr>
    <pageSetUpPr fitToPage="1"/>
  </sheetPr>
  <dimension ref="B1:L44"/>
  <sheetViews>
    <sheetView workbookViewId="0"/>
  </sheetViews>
  <sheetFormatPr defaultColWidth="9.1796875" defaultRowHeight="14" x14ac:dyDescent="0.3"/>
  <cols>
    <col min="1" max="1" width="2.453125" style="6" customWidth="1"/>
    <col min="2" max="2" width="18.54296875" style="6" bestFit="1" customWidth="1"/>
    <col min="3" max="3" width="11.453125" style="6" customWidth="1"/>
    <col min="4" max="4" width="12.81640625" style="6" customWidth="1"/>
    <col min="5" max="6" width="11.453125" style="6" customWidth="1"/>
    <col min="7" max="8" width="10.453125" style="6" customWidth="1"/>
    <col min="9" max="12" width="10.1796875" style="6" customWidth="1"/>
    <col min="13" max="16384" width="9.1796875" style="6"/>
  </cols>
  <sheetData>
    <row r="1" spans="2:12" ht="62.25" customHeight="1" x14ac:dyDescent="0.3">
      <c r="B1" s="5" t="s">
        <v>57</v>
      </c>
    </row>
    <row r="2" spans="2:12" ht="15.75" customHeight="1" thickBot="1" x14ac:dyDescent="0.35">
      <c r="B2" s="7" t="s">
        <v>4</v>
      </c>
    </row>
    <row r="3" spans="2:12" s="8" customFormat="1" ht="26.25" customHeight="1" x14ac:dyDescent="0.3">
      <c r="B3" s="72" t="s">
        <v>5</v>
      </c>
      <c r="C3" s="74" t="s">
        <v>6</v>
      </c>
      <c r="D3" s="75"/>
      <c r="E3" s="74" t="s">
        <v>7</v>
      </c>
      <c r="F3" s="75"/>
      <c r="G3" s="74" t="s">
        <v>8</v>
      </c>
      <c r="H3" s="75"/>
      <c r="I3" s="76" t="s">
        <v>9</v>
      </c>
      <c r="J3" s="77"/>
      <c r="K3" s="76" t="s">
        <v>10</v>
      </c>
      <c r="L3" s="77"/>
    </row>
    <row r="4" spans="2:12" s="8" customFormat="1" ht="33.75" customHeight="1" x14ac:dyDescent="0.3">
      <c r="B4" s="73"/>
      <c r="C4" s="78" t="str">
        <f>'[2]Month LookUp'!C4</f>
        <v>April 2025</v>
      </c>
      <c r="D4" s="79"/>
      <c r="E4" s="78" t="str">
        <f>'[2]Month LookUp'!C6</f>
        <v>March 2025</v>
      </c>
      <c r="F4" s="79"/>
      <c r="G4" s="78" t="str">
        <f>'[2]Month LookUp'!C8</f>
        <v>April 2024</v>
      </c>
      <c r="H4" s="79"/>
      <c r="I4" s="81" t="s">
        <v>14</v>
      </c>
      <c r="J4" s="82"/>
      <c r="K4" s="81" t="s">
        <v>14</v>
      </c>
      <c r="L4" s="82"/>
    </row>
    <row r="5" spans="2:12" ht="28.5" thickBot="1" x14ac:dyDescent="0.35">
      <c r="B5" s="9" t="s">
        <v>58</v>
      </c>
      <c r="C5" s="10" t="s">
        <v>16</v>
      </c>
      <c r="D5" s="11" t="s">
        <v>17</v>
      </c>
      <c r="E5" s="10" t="s">
        <v>16</v>
      </c>
      <c r="F5" s="11" t="s">
        <v>17</v>
      </c>
      <c r="G5" s="10" t="s">
        <v>16</v>
      </c>
      <c r="H5" s="11" t="s">
        <v>17</v>
      </c>
      <c r="I5" s="10" t="s">
        <v>16</v>
      </c>
      <c r="J5" s="11" t="s">
        <v>17</v>
      </c>
      <c r="K5" s="10" t="s">
        <v>16</v>
      </c>
      <c r="L5" s="11" t="s">
        <v>17</v>
      </c>
    </row>
    <row r="6" spans="2:12" ht="17.149999999999999" customHeight="1" x14ac:dyDescent="0.3">
      <c r="B6" s="33" t="s">
        <v>59</v>
      </c>
      <c r="C6" s="34">
        <f>VLOOKUP('[2]Month LookUp'!$C$4,'[2]Data Update'!$B$6:$R$41,2,FALSE)</f>
        <v>4558</v>
      </c>
      <c r="D6" s="35">
        <f>VLOOKUP('[2]Month LookUp'!$C$4,'[2]Data Update'!$B$6:$P$41,3,FALSE)</f>
        <v>2920.9066630000002</v>
      </c>
      <c r="E6" s="34">
        <f>VLOOKUP('[2]Month LookUp'!$C$6,'[2]Data Update'!$B$6:$R$41,2,FALSE)</f>
        <v>5010</v>
      </c>
      <c r="F6" s="35">
        <f>VLOOKUP('[2]Month LookUp'!$C$6,'[2]Data Update'!$B$6:$R$41,3,FALSE)</f>
        <v>4406.2613659999997</v>
      </c>
      <c r="G6" s="34">
        <f>VLOOKUP('[2]Month LookUp'!$C$8,'[2]Data Update'!$B$6:$P$41,2,FALSE)</f>
        <v>4864</v>
      </c>
      <c r="H6" s="35">
        <f>VLOOKUP('[2]Month LookUp'!$C$8,'[2]Data Update'!$B$6:$P$41,3,FALSE)</f>
        <v>3069.2393929999998</v>
      </c>
      <c r="I6" s="58">
        <f>(C6-E6)/E6</f>
        <v>-9.021956087824351E-2</v>
      </c>
      <c r="J6" s="59">
        <f>(D6-F6)/F6</f>
        <v>-0.33710090700960921</v>
      </c>
      <c r="K6" s="58">
        <f>(C6-G6)/G6</f>
        <v>-6.2911184210526314E-2</v>
      </c>
      <c r="L6" s="59">
        <f t="shared" ref="L6:L11" si="0">(D6-H6)/H6</f>
        <v>-4.832882385724014E-2</v>
      </c>
    </row>
    <row r="7" spans="2:12" ht="17.149999999999999" customHeight="1" x14ac:dyDescent="0.3">
      <c r="B7" s="12" t="s">
        <v>60</v>
      </c>
      <c r="C7" s="13">
        <f>VLOOKUP('[2]Month LookUp'!$C$4,'[2]Data Update'!$B$6:$R$41,12,FALSE)</f>
        <v>36</v>
      </c>
      <c r="D7" s="38">
        <f>VLOOKUP('[2]Month LookUp'!$C$4,'[2]Data Update'!$B$6:$P$41,13,FALSE)</f>
        <v>2.6905420000000002</v>
      </c>
      <c r="E7" s="13">
        <f>VLOOKUP('[2]Month LookUp'!$C$6,'[2]Data Update'!$B$6:$R$41,12,FALSE)</f>
        <v>42</v>
      </c>
      <c r="F7" s="38">
        <f>VLOOKUP('[2]Month LookUp'!$C$6,'[2]Data Update'!$B$6:$R$41,13,FALSE)</f>
        <v>3.0998190000000001</v>
      </c>
      <c r="G7" s="13">
        <f>VLOOKUP('[2]Month LookUp'!$C$8,'[2]Data Update'!$B$6:$P$41,12,FALSE)</f>
        <v>53</v>
      </c>
      <c r="H7" s="38">
        <f>VLOOKUP('[2]Month LookUp'!$C$8,'[2]Data Update'!$B$6:$P$41,13,FALSE)</f>
        <v>5.6824469999999998</v>
      </c>
      <c r="I7" s="60">
        <f t="shared" ref="I7:J14" si="1">(C7-E7)/E7</f>
        <v>-0.14285714285714285</v>
      </c>
      <c r="J7" s="61">
        <f t="shared" si="1"/>
        <v>-0.13203254770681769</v>
      </c>
      <c r="K7" s="60">
        <f t="shared" ref="K7:L14" si="2">(C7-G7)/G7</f>
        <v>-0.32075471698113206</v>
      </c>
      <c r="L7" s="61">
        <f t="shared" si="0"/>
        <v>-0.52651700930954559</v>
      </c>
    </row>
    <row r="8" spans="2:12" ht="17.149999999999999" customHeight="1" x14ac:dyDescent="0.3">
      <c r="B8" s="47" t="s">
        <v>61</v>
      </c>
      <c r="C8" s="13">
        <f>VLOOKUP('[2]Month LookUp'!$C$4,'[2]Data Update'!$B$6:$R$41,10,FALSE)</f>
        <v>661</v>
      </c>
      <c r="D8" s="38">
        <f>VLOOKUP('[2]Month LookUp'!$C$4,'[2]Data Update'!$B$6:$P$41,11,FALSE)</f>
        <v>182.18536700000001</v>
      </c>
      <c r="E8" s="13">
        <f>VLOOKUP('[2]Month LookUp'!$C$6,'[2]Data Update'!$B$6:$R$41,10,FALSE)</f>
        <v>689</v>
      </c>
      <c r="F8" s="38">
        <f>VLOOKUP('[2]Month LookUp'!$C$6,'[2]Data Update'!$B$6:$R$41,11,FALSE)</f>
        <v>177.32544799999999</v>
      </c>
      <c r="G8" s="13">
        <f>VLOOKUP('[2]Month LookUp'!$C$8,'[2]Data Update'!$B$6:$P$41,10,FALSE)</f>
        <v>713</v>
      </c>
      <c r="H8" s="38">
        <f>VLOOKUP('[2]Month LookUp'!$C$8,'[2]Data Update'!$B$6:$P$41,11,FALSE)</f>
        <v>298.04054000000002</v>
      </c>
      <c r="I8" s="60">
        <f t="shared" si="1"/>
        <v>-4.0638606676342524E-2</v>
      </c>
      <c r="J8" s="61">
        <f t="shared" si="1"/>
        <v>2.7406776944953887E-2</v>
      </c>
      <c r="K8" s="60">
        <f t="shared" si="2"/>
        <v>-7.2931276297335201E-2</v>
      </c>
      <c r="L8" s="61">
        <f t="shared" si="0"/>
        <v>-0.38872286635905301</v>
      </c>
    </row>
    <row r="9" spans="2:12" ht="17.149999999999999" customHeight="1" x14ac:dyDescent="0.3">
      <c r="B9" s="12" t="s">
        <v>62</v>
      </c>
      <c r="C9" s="13">
        <f>VLOOKUP('[2]Month LookUp'!$C$4,'[2]Data Update'!$B$6:$R$41,6,FALSE)</f>
        <v>1296</v>
      </c>
      <c r="D9" s="38">
        <f>VLOOKUP('[2]Month LookUp'!$C$4,'[2]Data Update'!$B$6:$P$41,7,FALSE)</f>
        <v>503.791541</v>
      </c>
      <c r="E9" s="13">
        <f>VLOOKUP('[2]Month LookUp'!$C$6,'[2]Data Update'!$B$6:$R$41,6,FALSE)</f>
        <v>1399</v>
      </c>
      <c r="F9" s="38">
        <f>VLOOKUP('[2]Month LookUp'!$C$6,'[2]Data Update'!$B$6:$R$41,7,FALSE)</f>
        <v>846.47124599999995</v>
      </c>
      <c r="G9" s="13">
        <f>VLOOKUP('[2]Month LookUp'!$C$8,'[2]Data Update'!$B$6:$P$41,6,FALSE)</f>
        <v>1328</v>
      </c>
      <c r="H9" s="38">
        <f>VLOOKUP('[2]Month LookUp'!$C$8,'[2]Data Update'!$B$6:$P$41,7,FALSE)</f>
        <v>551.79620399999999</v>
      </c>
      <c r="I9" s="60">
        <f t="shared" si="1"/>
        <v>-7.3624017155110799E-2</v>
      </c>
      <c r="J9" s="61">
        <f t="shared" si="1"/>
        <v>-0.40483324935056325</v>
      </c>
      <c r="K9" s="60">
        <f t="shared" si="2"/>
        <v>-2.4096385542168676E-2</v>
      </c>
      <c r="L9" s="61">
        <f t="shared" si="0"/>
        <v>-8.6997088149595156E-2</v>
      </c>
    </row>
    <row r="10" spans="2:12" ht="17.149999999999999" customHeight="1" x14ac:dyDescent="0.3">
      <c r="B10" s="12" t="s">
        <v>63</v>
      </c>
      <c r="C10" s="13">
        <f>VLOOKUP('[2]Month LookUp'!$C$4,'[2]Data Update'!$B$6:$R$41,8,FALSE)</f>
        <v>43</v>
      </c>
      <c r="D10" s="38">
        <f>VLOOKUP('[2]Month LookUp'!$C$4,'[2]Data Update'!$B$6:$P$41,9,FALSE)</f>
        <v>6.9403569999999997</v>
      </c>
      <c r="E10" s="13">
        <f>VLOOKUP('[2]Month LookUp'!$C$6,'[2]Data Update'!$B$6:$R$41,8,FALSE)</f>
        <v>51</v>
      </c>
      <c r="F10" s="38">
        <f>VLOOKUP('[2]Month LookUp'!$C$6,'[2]Data Update'!$B$6:$R$41,9,FALSE)</f>
        <v>12.822786000000001</v>
      </c>
      <c r="G10" s="13">
        <f>VLOOKUP('[2]Month LookUp'!$C$8,'[2]Data Update'!$B$6:$P$41,8,FALSE)</f>
        <v>52</v>
      </c>
      <c r="H10" s="38">
        <f>VLOOKUP('[2]Month LookUp'!$C$8,'[2]Data Update'!$B$6:$P$41,9,FALSE)</f>
        <v>20.006477</v>
      </c>
      <c r="I10" s="60">
        <f t="shared" si="1"/>
        <v>-0.15686274509803921</v>
      </c>
      <c r="J10" s="61">
        <f t="shared" si="1"/>
        <v>-0.45874812228793344</v>
      </c>
      <c r="K10" s="60">
        <f t="shared" si="2"/>
        <v>-0.17307692307692307</v>
      </c>
      <c r="L10" s="61">
        <f t="shared" si="0"/>
        <v>-0.65309449534768171</v>
      </c>
    </row>
    <row r="11" spans="2:12" ht="17.149999999999999" customHeight="1" x14ac:dyDescent="0.3">
      <c r="B11" s="12" t="s">
        <v>64</v>
      </c>
      <c r="C11" s="13">
        <f>VLOOKUP('[2]Month LookUp'!$C$4,'[2]Data Update'!$B$6:$R$41,4,FALSE)</f>
        <v>681</v>
      </c>
      <c r="D11" s="38">
        <f>VLOOKUP('[2]Month LookUp'!$C$4,'[2]Data Update'!$B$6:$P$41,5,FALSE)</f>
        <v>60.178089999999997</v>
      </c>
      <c r="E11" s="13">
        <f>VLOOKUP('[2]Month LookUp'!$C$6,'[2]Data Update'!$B$6:$R$41,4,FALSE)</f>
        <v>730</v>
      </c>
      <c r="F11" s="38">
        <f>VLOOKUP('[2]Month LookUp'!$C$6,'[2]Data Update'!$B$6:$R$41,5,FALSE)</f>
        <v>33.749425000000002</v>
      </c>
      <c r="G11" s="13">
        <f>VLOOKUP('[2]Month LookUp'!$C$8,'[2]Data Update'!$B$6:$P$41,4,FALSE)</f>
        <v>680</v>
      </c>
      <c r="H11" s="38">
        <f>VLOOKUP('[2]Month LookUp'!$C$8,'[2]Data Update'!$B$6:$P$41,5,FALSE)</f>
        <v>49.093249</v>
      </c>
      <c r="I11" s="60">
        <f t="shared" si="1"/>
        <v>-6.7123287671232879E-2</v>
      </c>
      <c r="J11" s="61">
        <f t="shared" si="1"/>
        <v>0.78308489700194872</v>
      </c>
      <c r="K11" s="60">
        <f t="shared" si="2"/>
        <v>1.4705882352941176E-3</v>
      </c>
      <c r="L11" s="61">
        <f t="shared" si="0"/>
        <v>0.22579155435404158</v>
      </c>
    </row>
    <row r="12" spans="2:12" ht="17.149999999999999" customHeight="1" x14ac:dyDescent="0.3">
      <c r="B12" s="48" t="s">
        <v>65</v>
      </c>
      <c r="C12" s="13">
        <f>VLOOKUP('[2]Month LookUp'!$C$4,'[2]Data Update'!$B$6:$R$41,14,FALSE)</f>
        <v>16</v>
      </c>
      <c r="D12" s="38">
        <f>VLOOKUP('[2]Month LookUp'!$C$4,'[2]Data Update'!$B$6:$P$41,15,FALSE)</f>
        <v>0.77395599999999998</v>
      </c>
      <c r="E12" s="13">
        <f>VLOOKUP('[2]Month LookUp'!$C$6,'[2]Data Update'!$B$6:$R$41,14,FALSE)</f>
        <v>16</v>
      </c>
      <c r="F12" s="38">
        <f>VLOOKUP('[2]Month LookUp'!$C$6,'[2]Data Update'!$B$6:$R$41,15,FALSE)</f>
        <v>0.46908499999999997</v>
      </c>
      <c r="G12" s="13">
        <f>VLOOKUP('[2]Month LookUp'!$C$8,'[2]Data Update'!$B$6:$P$41,14,FALSE)</f>
        <v>29</v>
      </c>
      <c r="H12" s="38">
        <f>VLOOKUP('[2]Month LookUp'!$C$8,'[2]Data Update'!$B$6:$P$41,15,FALSE)</f>
        <v>0.32949899999999999</v>
      </c>
      <c r="I12" s="60">
        <f t="shared" si="1"/>
        <v>0</v>
      </c>
      <c r="J12" s="61">
        <f t="shared" si="1"/>
        <v>0.64992698551435246</v>
      </c>
      <c r="K12" s="60">
        <f t="shared" si="2"/>
        <v>-0.44827586206896552</v>
      </c>
      <c r="L12" s="61">
        <f t="shared" si="2"/>
        <v>1.3488872500371776</v>
      </c>
    </row>
    <row r="13" spans="2:12" ht="17.149999999999999" customHeight="1" x14ac:dyDescent="0.3">
      <c r="B13" s="48" t="s">
        <v>66</v>
      </c>
      <c r="C13" s="62">
        <f>VLOOKUP('[2]Month LookUp'!$C$4,'[2]Data Update'!$B$6:$R$41,16,FALSE)</f>
        <v>441</v>
      </c>
      <c r="D13" s="63">
        <f>VLOOKUP('[2]Month LookUp'!$C$4,'[2]Data Update'!$B$6:$R$41,17,FALSE)</f>
        <v>57.001423000000003</v>
      </c>
      <c r="E13" s="62">
        <f>VLOOKUP('[2]Month LookUp'!$C$6,'[2]Data Update'!$B$6:$R$41,16,FALSE)</f>
        <v>513</v>
      </c>
      <c r="F13" s="38">
        <f>VLOOKUP('[2]Month LookUp'!$C$6,'[2]Data Update'!$B$6:$R$41,17,FALSE)</f>
        <v>50.576849000000003</v>
      </c>
      <c r="G13" s="62">
        <f>VLOOKUP('[2]Month LookUp'!$C$8,'[2]Data Update'!$B$6:$R$41,16,FALSE)</f>
        <v>540</v>
      </c>
      <c r="H13" s="63">
        <f>VLOOKUP('[2]Month LookUp'!$C$8,'[2]Data Update'!$B$6:$R$41,17,FALSE)</f>
        <v>44.100912999999998</v>
      </c>
      <c r="I13" s="60">
        <f t="shared" si="1"/>
        <v>-0.14035087719298245</v>
      </c>
      <c r="J13" s="61">
        <f t="shared" si="1"/>
        <v>0.12702598376581348</v>
      </c>
      <c r="K13" s="60">
        <f t="shared" si="2"/>
        <v>-0.18333333333333332</v>
      </c>
      <c r="L13" s="61">
        <f t="shared" si="2"/>
        <v>0.29252251535019252</v>
      </c>
    </row>
    <row r="14" spans="2:12" ht="17.149999999999999" customHeight="1" thickBot="1" x14ac:dyDescent="0.35">
      <c r="B14" s="64" t="s">
        <v>49</v>
      </c>
      <c r="C14" s="65">
        <f t="shared" ref="C14:H14" si="3">SUM(C6:C13)</f>
        <v>7732</v>
      </c>
      <c r="D14" s="66">
        <f t="shared" si="3"/>
        <v>3734.4679390000001</v>
      </c>
      <c r="E14" s="65">
        <f t="shared" si="3"/>
        <v>8450</v>
      </c>
      <c r="F14" s="66">
        <f t="shared" si="3"/>
        <v>5530.7760239999989</v>
      </c>
      <c r="G14" s="65">
        <f t="shared" si="3"/>
        <v>8259</v>
      </c>
      <c r="H14" s="66">
        <f t="shared" si="3"/>
        <v>4038.2887220000002</v>
      </c>
      <c r="I14" s="67">
        <f t="shared" si="1"/>
        <v>-8.4970414201183425E-2</v>
      </c>
      <c r="J14" s="68">
        <f t="shared" si="1"/>
        <v>-0.32478409489105703</v>
      </c>
      <c r="K14" s="67">
        <f t="shared" si="2"/>
        <v>-6.3809177866569797E-2</v>
      </c>
      <c r="L14" s="68">
        <f t="shared" si="2"/>
        <v>-7.5235032439565155E-2</v>
      </c>
    </row>
    <row r="15" spans="2:12" x14ac:dyDescent="0.3">
      <c r="B15" s="17"/>
      <c r="C15" s="18"/>
      <c r="D15" s="19"/>
      <c r="E15" s="18"/>
      <c r="F15" s="19"/>
      <c r="G15" s="18"/>
      <c r="H15" s="19"/>
      <c r="I15" s="20"/>
      <c r="J15" s="20"/>
      <c r="K15" s="20"/>
      <c r="L15" s="20"/>
    </row>
    <row r="17" spans="2:8" ht="15.75" customHeight="1" thickBot="1" x14ac:dyDescent="0.35">
      <c r="B17" s="7" t="s">
        <v>50</v>
      </c>
    </row>
    <row r="18" spans="2:8" s="8" customFormat="1" ht="26.25" customHeight="1" x14ac:dyDescent="0.3">
      <c r="B18" s="72" t="s">
        <v>5</v>
      </c>
      <c r="C18" s="74" t="s">
        <v>27</v>
      </c>
      <c r="D18" s="75"/>
      <c r="E18" s="74" t="s">
        <v>28</v>
      </c>
      <c r="F18" s="75"/>
      <c r="G18" s="76" t="s">
        <v>29</v>
      </c>
      <c r="H18" s="77"/>
    </row>
    <row r="19" spans="2:8" s="8" customFormat="1" ht="33.75" customHeight="1" x14ac:dyDescent="0.3">
      <c r="B19" s="73"/>
      <c r="C19" s="78" t="str">
        <f>'[2]FY LookUp'!B36&amp;" to "&amp;'[2]FY LookUp'!F4</f>
        <v>July 2024 to April 2025</v>
      </c>
      <c r="D19" s="79"/>
      <c r="E19" s="78" t="str">
        <f>'[2]FY LookUp'!C36&amp;" to "&amp;'[2]FY LookUp'!F9</f>
        <v>July 2023 to April 2024</v>
      </c>
      <c r="F19" s="79"/>
      <c r="G19" s="81" t="s">
        <v>14</v>
      </c>
      <c r="H19" s="82"/>
    </row>
    <row r="20" spans="2:8" ht="28.5" thickBot="1" x14ac:dyDescent="0.35">
      <c r="B20" s="9" t="s">
        <v>58</v>
      </c>
      <c r="C20" s="10" t="s">
        <v>16</v>
      </c>
      <c r="D20" s="11" t="s">
        <v>17</v>
      </c>
      <c r="E20" s="10" t="s">
        <v>16</v>
      </c>
      <c r="F20" s="11" t="s">
        <v>17</v>
      </c>
      <c r="G20" s="10" t="s">
        <v>16</v>
      </c>
      <c r="H20" s="11" t="s">
        <v>17</v>
      </c>
    </row>
    <row r="21" spans="2:8" ht="16.399999999999999" customHeight="1" x14ac:dyDescent="0.3">
      <c r="B21" s="33" t="s">
        <v>59</v>
      </c>
      <c r="C21" s="34">
        <f>VLOOKUP('[2]FY LookUp'!$F$4,'[2]Data Update'!$B$59:$R$82,2,FALSE)</f>
        <v>48974</v>
      </c>
      <c r="D21" s="35">
        <f>VLOOKUP('[2]FY LookUp'!$F$4,'[2]Data Update'!$B$59:$P$82,3,FALSE)</f>
        <v>34163.375938999998</v>
      </c>
      <c r="E21" s="34">
        <f>VLOOKUP('[2]FY LookUp'!$F$9,'[2]Data Update'!$B$59:$R$82,2,FALSE)</f>
        <v>47647</v>
      </c>
      <c r="F21" s="35">
        <f>VLOOKUP('[2]FY LookUp'!$F$9,'[2]Data Update'!$B$59:$R$82,3,FALSE)</f>
        <v>30763.973081</v>
      </c>
      <c r="G21" s="58">
        <f>(C21-E21)/E21</f>
        <v>2.7850651667471193E-2</v>
      </c>
      <c r="H21" s="59">
        <f>(D21-F21)/F21</f>
        <v>0.11049947446805847</v>
      </c>
    </row>
    <row r="22" spans="2:8" ht="16.399999999999999" customHeight="1" x14ac:dyDescent="0.3">
      <c r="B22" s="12" t="s">
        <v>60</v>
      </c>
      <c r="C22" s="13">
        <f>VLOOKUP('[2]FY LookUp'!$F$4,'[2]Data Update'!$B$59:$R$82,12,FALSE)</f>
        <v>559</v>
      </c>
      <c r="D22" s="35">
        <f>VLOOKUP('[2]FY LookUp'!$F$4,'[2]Data Update'!$B$59:$P$82,13,FALSE)</f>
        <v>55.711888999999992</v>
      </c>
      <c r="E22" s="13">
        <f>VLOOKUP('[2]FY LookUp'!$F$9,'[2]Data Update'!$B$59:$R$82,12,FALSE)</f>
        <v>661</v>
      </c>
      <c r="F22" s="38">
        <f>VLOOKUP('[2]FY LookUp'!$F$9,'[2]Data Update'!$B$59:$R$82,13,FALSE)</f>
        <v>59.223326999999998</v>
      </c>
      <c r="G22" s="60">
        <f t="shared" ref="G22:H28" si="4">(C22-E22)/E22</f>
        <v>-0.15431164901664146</v>
      </c>
      <c r="H22" s="61">
        <f t="shared" si="4"/>
        <v>-5.9291468039274549E-2</v>
      </c>
    </row>
    <row r="23" spans="2:8" ht="16.399999999999999" customHeight="1" x14ac:dyDescent="0.3">
      <c r="B23" s="47" t="s">
        <v>61</v>
      </c>
      <c r="C23" s="13">
        <f>VLOOKUP('[2]FY LookUp'!$F$4,'[2]Data Update'!$B$59:$R$82,10,FALSE)</f>
        <v>6856</v>
      </c>
      <c r="D23" s="35">
        <f>VLOOKUP('[2]FY LookUp'!$F$4,'[2]Data Update'!$B$59:$R$82,11,FALSE)</f>
        <v>1931.0077930000002</v>
      </c>
      <c r="E23" s="13">
        <f>VLOOKUP('[2]FY LookUp'!$F$9,'[2]Data Update'!$B$59:$R$82,10,FALSE)</f>
        <v>7317</v>
      </c>
      <c r="F23" s="38">
        <f>VLOOKUP('[2]FY LookUp'!$F$9,'[2]Data Update'!$B$59:$R$82,11,FALSE)</f>
        <v>2360.898146</v>
      </c>
      <c r="G23" s="60">
        <f t="shared" si="4"/>
        <v>-6.3003963372967056E-2</v>
      </c>
      <c r="H23" s="61">
        <f t="shared" si="4"/>
        <v>-0.18208763208542067</v>
      </c>
    </row>
    <row r="24" spans="2:8" ht="16.399999999999999" customHeight="1" x14ac:dyDescent="0.3">
      <c r="B24" s="12" t="s">
        <v>62</v>
      </c>
      <c r="C24" s="13">
        <f>VLOOKUP('[2]FY LookUp'!$F$4,'[2]Data Update'!$B$59:$R$82,6,FALSE)</f>
        <v>13683</v>
      </c>
      <c r="D24" s="35">
        <f>VLOOKUP('[2]FY LookUp'!$F$4,'[2]Data Update'!$B$59:$R$82,7,FALSE)</f>
        <v>6162.5780809999997</v>
      </c>
      <c r="E24" s="13">
        <f>VLOOKUP('[2]FY LookUp'!$F$9,'[2]Data Update'!$B$59:$R$82,6,FALSE)</f>
        <v>13065</v>
      </c>
      <c r="F24" s="38">
        <f>VLOOKUP('[2]FY LookUp'!$F$9,'[2]Data Update'!$B$59:$R$82,7,FALSE)</f>
        <v>5955.9005199999992</v>
      </c>
      <c r="G24" s="60">
        <f t="shared" si="4"/>
        <v>4.7301951779563721E-2</v>
      </c>
      <c r="H24" s="61">
        <f t="shared" si="4"/>
        <v>3.4701311800956751E-2</v>
      </c>
    </row>
    <row r="25" spans="2:8" ht="16.399999999999999" customHeight="1" x14ac:dyDescent="0.3">
      <c r="B25" s="12" t="s">
        <v>63</v>
      </c>
      <c r="C25" s="13">
        <f>VLOOKUP('[2]FY LookUp'!$F$4,'[2]Data Update'!$B$59:$R$82,8,FALSE)</f>
        <v>520</v>
      </c>
      <c r="D25" s="35">
        <f>VLOOKUP('[2]FY LookUp'!$F$4,'[2]Data Update'!$B$59:$R$82,9,FALSE)</f>
        <v>167.56241900000001</v>
      </c>
      <c r="E25" s="13">
        <f>VLOOKUP('[2]FY LookUp'!$F$9,'[2]Data Update'!$B$59:$R$82,8,FALSE)</f>
        <v>467</v>
      </c>
      <c r="F25" s="38">
        <f>VLOOKUP('[2]FY LookUp'!$F$9,'[2]Data Update'!$B$59:$R$82,9,FALSE)</f>
        <v>206.45972499999996</v>
      </c>
      <c r="G25" s="60">
        <f t="shared" si="4"/>
        <v>0.11349036402569593</v>
      </c>
      <c r="H25" s="61">
        <f t="shared" si="4"/>
        <v>-0.18840142308627003</v>
      </c>
    </row>
    <row r="26" spans="2:8" ht="16.399999999999999" customHeight="1" x14ac:dyDescent="0.3">
      <c r="B26" s="12" t="s">
        <v>64</v>
      </c>
      <c r="C26" s="13">
        <f>VLOOKUP('[2]FY LookUp'!$F$4,'[2]Data Update'!$B$59:$R$82,4,FALSE)</f>
        <v>6723</v>
      </c>
      <c r="D26" s="35">
        <f>VLOOKUP('[2]FY LookUp'!$F$4,'[2]Data Update'!$B$59:$R$82,5,FALSE)</f>
        <v>402.06115399999999</v>
      </c>
      <c r="E26" s="13">
        <f>VLOOKUP('[2]FY LookUp'!$F$9,'[2]Data Update'!$B$59:$R$82,4,FALSE)</f>
        <v>6168</v>
      </c>
      <c r="F26" s="38">
        <f>VLOOKUP('[2]FY LookUp'!$F$9,'[2]Data Update'!$B$59:$R$82,5,FALSE)</f>
        <v>421.07748299999997</v>
      </c>
      <c r="G26" s="60">
        <f t="shared" si="4"/>
        <v>8.9980544747081712E-2</v>
      </c>
      <c r="H26" s="61">
        <f t="shared" si="4"/>
        <v>-4.5161115869973949E-2</v>
      </c>
    </row>
    <row r="27" spans="2:8" ht="16.399999999999999" customHeight="1" x14ac:dyDescent="0.3">
      <c r="B27" s="48" t="s">
        <v>65</v>
      </c>
      <c r="C27" s="13">
        <f>VLOOKUP('[2]FY LookUp'!$F$4,'[2]Data Update'!$B$59:$R$82,14,FALSE)</f>
        <v>169</v>
      </c>
      <c r="D27" s="35">
        <f>VLOOKUP('[2]FY LookUp'!$F$4,'[2]Data Update'!$B$59:$R$82,15,FALSE)</f>
        <v>3.4584630000000001</v>
      </c>
      <c r="E27" s="13">
        <f>VLOOKUP('[2]FY LookUp'!$F$9,'[2]Data Update'!$B$59:$R$82,14,FALSE)</f>
        <v>196</v>
      </c>
      <c r="F27" s="38">
        <f>VLOOKUP('[2]FY LookUp'!$F$9,'[2]Data Update'!$B$59:$R$82,15,FALSE)</f>
        <v>3.1137969999999999</v>
      </c>
      <c r="G27" s="60">
        <f t="shared" si="4"/>
        <v>-0.13775510204081631</v>
      </c>
      <c r="H27" s="61">
        <f t="shared" si="4"/>
        <v>0.11068993900373086</v>
      </c>
    </row>
    <row r="28" spans="2:8" ht="16.399999999999999" customHeight="1" x14ac:dyDescent="0.3">
      <c r="B28" s="48" t="s">
        <v>66</v>
      </c>
      <c r="C28" s="13">
        <f>VLOOKUP('[2]FY LookUp'!$F$4,'[2]Data Update'!$B$59:$R$82,16,FALSE)</f>
        <v>5391</v>
      </c>
      <c r="D28" s="35">
        <f>VLOOKUP('[2]FY LookUp'!$F$4,'[2]Data Update'!$B$59:$R$82,17,FALSE)</f>
        <v>520.13478700000007</v>
      </c>
      <c r="E28" s="13">
        <f>VLOOKUP('[2]FY LookUp'!$F$9,'[2]Data Update'!$B$59:$R$82,16,FALSE)</f>
        <v>7216</v>
      </c>
      <c r="F28" s="38">
        <f>VLOOKUP('[2]FY LookUp'!$F$9,'[2]Data Update'!$B$59:$R$82,17,FALSE)</f>
        <v>592.99443599999995</v>
      </c>
      <c r="G28" s="58">
        <f t="shared" si="4"/>
        <v>-0.25291019955654104</v>
      </c>
      <c r="H28" s="59">
        <f t="shared" si="4"/>
        <v>-0.12286734002340602</v>
      </c>
    </row>
    <row r="29" spans="2:8" ht="16.399999999999999" customHeight="1" thickBot="1" x14ac:dyDescent="0.35">
      <c r="B29" s="64" t="s">
        <v>49</v>
      </c>
      <c r="C29" s="65">
        <f>SUM(C21:C28)</f>
        <v>82875</v>
      </c>
      <c r="D29" s="69">
        <f>SUM(D21:D28)</f>
        <v>43405.890525000003</v>
      </c>
      <c r="E29" s="65">
        <f>SUM(E21:E28)</f>
        <v>82737</v>
      </c>
      <c r="F29" s="66">
        <f>SUM(F21:F28)</f>
        <v>40363.640515000006</v>
      </c>
      <c r="G29" s="67">
        <f>(C29-E29)/E29</f>
        <v>1.667935748214221E-3</v>
      </c>
      <c r="H29" s="68">
        <f>(D29-F29)/F29</f>
        <v>7.5371051054461499E-2</v>
      </c>
    </row>
    <row r="32" spans="2:8" ht="15.75" customHeight="1" thickBot="1" x14ac:dyDescent="0.35">
      <c r="B32" s="7" t="s">
        <v>54</v>
      </c>
    </row>
    <row r="33" spans="2:8" s="8" customFormat="1" ht="26.25" customHeight="1" x14ac:dyDescent="0.3">
      <c r="B33" s="72" t="s">
        <v>5</v>
      </c>
      <c r="C33" s="74" t="s">
        <v>33</v>
      </c>
      <c r="D33" s="75"/>
      <c r="E33" s="74" t="s">
        <v>34</v>
      </c>
      <c r="F33" s="75"/>
      <c r="G33" s="76" t="s">
        <v>29</v>
      </c>
      <c r="H33" s="77"/>
    </row>
    <row r="34" spans="2:8" s="8" customFormat="1" ht="33.75" customHeight="1" x14ac:dyDescent="0.3">
      <c r="B34" s="73"/>
      <c r="C34" s="78" t="str">
        <f>'[2]CY LookUp'!C4&amp;" to 
"&amp;'[2]CY LookUp'!F4</f>
        <v>January 2025 to 
April 2025</v>
      </c>
      <c r="D34" s="79"/>
      <c r="E34" s="78" t="str">
        <f>'[2]CY LookUp'!C9&amp;" to 
"&amp;'[2]CY LookUp'!F9</f>
        <v>January 2024 to 
April 2024</v>
      </c>
      <c r="F34" s="79"/>
      <c r="G34" s="81" t="s">
        <v>14</v>
      </c>
      <c r="H34" s="82"/>
    </row>
    <row r="35" spans="2:8" ht="28.5" thickBot="1" x14ac:dyDescent="0.35">
      <c r="B35" s="9" t="s">
        <v>58</v>
      </c>
      <c r="C35" s="10" t="s">
        <v>16</v>
      </c>
      <c r="D35" s="11" t="s">
        <v>17</v>
      </c>
      <c r="E35" s="10" t="s">
        <v>16</v>
      </c>
      <c r="F35" s="11" t="s">
        <v>17</v>
      </c>
      <c r="G35" s="10" t="s">
        <v>16</v>
      </c>
      <c r="H35" s="11" t="s">
        <v>17</v>
      </c>
    </row>
    <row r="36" spans="2:8" ht="16.399999999999999" customHeight="1" x14ac:dyDescent="0.3">
      <c r="B36" s="33" t="s">
        <v>59</v>
      </c>
      <c r="C36" s="34">
        <f>VLOOKUP('[2]CY LookUp'!$F$4,'[2]Data Update'!$B$87:$T$116,2,FALSE)</f>
        <v>18701</v>
      </c>
      <c r="D36" s="35">
        <f>VLOOKUP('[2]CY LookUp'!$F$4,'[2]Data Update'!$B$87:$T$116,3,FALSE)</f>
        <v>13401.720006</v>
      </c>
      <c r="E36" s="34">
        <f>VLOOKUP('[2]CY LookUp'!$F$9,'[2]Data Update'!$B$87:$T$116,2,FALSE)</f>
        <v>18153</v>
      </c>
      <c r="F36" s="35">
        <f>VLOOKUP('[2]CY LookUp'!$F$9,'[2]Data Update'!$B$87:$T$116,3,FALSE)</f>
        <v>11035.338084999999</v>
      </c>
      <c r="G36" s="58">
        <f>(C36-E36)/E36</f>
        <v>3.0187847738665785E-2</v>
      </c>
      <c r="H36" s="59">
        <f>(D36-F36)/F36</f>
        <v>0.21443673975123168</v>
      </c>
    </row>
    <row r="37" spans="2:8" ht="16.399999999999999" customHeight="1" x14ac:dyDescent="0.3">
      <c r="B37" s="12" t="s">
        <v>60</v>
      </c>
      <c r="C37" s="13">
        <f>VLOOKUP('[2]CY LookUp'!$F$4,'[2]Data Update'!$B$87:$T$116,12,FALSE)</f>
        <v>173</v>
      </c>
      <c r="D37" s="38">
        <f>VLOOKUP('[2]CY LookUp'!$F$4,'[2]Data Update'!$B$87:$T$116,13,FALSE)</f>
        <v>12.934626</v>
      </c>
      <c r="E37" s="13">
        <f>VLOOKUP('[2]CY LookUp'!$F$9,'[2]Data Update'!$B$87:$T$116,12,FALSE)</f>
        <v>193</v>
      </c>
      <c r="F37" s="38">
        <f>VLOOKUP('[2]CY LookUp'!$F$9,'[2]Data Update'!$B$87:$T$116,13,FALSE)</f>
        <v>16.573620999999999</v>
      </c>
      <c r="G37" s="60">
        <f t="shared" ref="G37:H43" si="5">(C37-E37)/E37</f>
        <v>-0.10362694300518134</v>
      </c>
      <c r="H37" s="61">
        <f t="shared" si="5"/>
        <v>-0.21956547697090453</v>
      </c>
    </row>
    <row r="38" spans="2:8" ht="16.399999999999999" customHeight="1" x14ac:dyDescent="0.3">
      <c r="B38" s="47" t="s">
        <v>61</v>
      </c>
      <c r="C38" s="13">
        <f>VLOOKUP('[2]CY LookUp'!$F$4,'[2]Data Update'!$B$87:$T$116,10,FALSE)</f>
        <v>2578</v>
      </c>
      <c r="D38" s="38">
        <f>VLOOKUP('[2]CY LookUp'!$F$4,'[2]Data Update'!$B$87:$T$116,11,FALSE)</f>
        <v>720.97465000000011</v>
      </c>
      <c r="E38" s="13">
        <f>VLOOKUP('[2]CY LookUp'!$F$9,'[2]Data Update'!$B$87:$T$116,10,FALSE)</f>
        <v>2721</v>
      </c>
      <c r="F38" s="38">
        <f>VLOOKUP('[2]CY LookUp'!$F$9,'[2]Data Update'!$B$87:$T$116,11,FALSE)</f>
        <v>1028.6615750000001</v>
      </c>
      <c r="G38" s="60">
        <f t="shared" si="5"/>
        <v>-5.2554208011760382E-2</v>
      </c>
      <c r="H38" s="61">
        <f t="shared" si="5"/>
        <v>-0.29911385092808579</v>
      </c>
    </row>
    <row r="39" spans="2:8" ht="16.399999999999999" customHeight="1" x14ac:dyDescent="0.3">
      <c r="B39" s="12" t="s">
        <v>62</v>
      </c>
      <c r="C39" s="13">
        <f>VLOOKUP('[2]CY LookUp'!$F$4,'[2]Data Update'!$B$87:$T$116,6,FALSE)</f>
        <v>4980</v>
      </c>
      <c r="D39" s="38">
        <f>VLOOKUP('[2]CY LookUp'!$F$4,'[2]Data Update'!$B$87:$T$116,7,FALSE)</f>
        <v>2409.8266170000002</v>
      </c>
      <c r="E39" s="13">
        <f>VLOOKUP('[2]CY LookUp'!$F$9,'[2]Data Update'!$B$87:$T$116,6,FALSE)</f>
        <v>4771</v>
      </c>
      <c r="F39" s="38">
        <f>VLOOKUP('[2]CY LookUp'!$F$9,'[2]Data Update'!$B$87:$T$116,7,FALSE)</f>
        <v>2237.2426620000001</v>
      </c>
      <c r="G39" s="60">
        <f t="shared" si="5"/>
        <v>4.3806329909872141E-2</v>
      </c>
      <c r="H39" s="61">
        <f t="shared" si="5"/>
        <v>7.7141365990990585E-2</v>
      </c>
    </row>
    <row r="40" spans="2:8" ht="16.399999999999999" customHeight="1" x14ac:dyDescent="0.3">
      <c r="B40" s="12" t="s">
        <v>63</v>
      </c>
      <c r="C40" s="13">
        <f>VLOOKUP('[2]CY LookUp'!$F$4,'[2]Data Update'!$B$87:$T$116,8,FALSE)</f>
        <v>176</v>
      </c>
      <c r="D40" s="38">
        <f>VLOOKUP('[2]CY LookUp'!$F$4,'[2]Data Update'!$B$87:$T$116,9,FALSE)</f>
        <v>44.340956999999996</v>
      </c>
      <c r="E40" s="13">
        <f>VLOOKUP('[2]CY LookUp'!$F$9,'[2]Data Update'!$B$87:$T$116,8,FALSE)</f>
        <v>162</v>
      </c>
      <c r="F40" s="38">
        <f>VLOOKUP('[2]CY LookUp'!$F$9,'[2]Data Update'!$B$87:$T$116,9,FALSE)</f>
        <v>56.031934000000007</v>
      </c>
      <c r="G40" s="60">
        <f t="shared" si="5"/>
        <v>8.6419753086419748E-2</v>
      </c>
      <c r="H40" s="61">
        <f t="shared" si="5"/>
        <v>-0.20864846464160972</v>
      </c>
    </row>
    <row r="41" spans="2:8" ht="16.399999999999999" customHeight="1" x14ac:dyDescent="0.3">
      <c r="B41" s="12" t="s">
        <v>64</v>
      </c>
      <c r="C41" s="13">
        <f>VLOOKUP('[2]CY LookUp'!$F$4,'[2]Data Update'!$B$87:$T$116,4,FALSE)</f>
        <v>2579</v>
      </c>
      <c r="D41" s="38">
        <f>VLOOKUP('[2]CY LookUp'!$F$4,'[2]Data Update'!$B$87:$T$116,5,FALSE)</f>
        <v>148.373164</v>
      </c>
      <c r="E41" s="13">
        <f>VLOOKUP('[2]CY LookUp'!$F$9,'[2]Data Update'!$B$87:$T$116,4,FALSE)</f>
        <v>2535</v>
      </c>
      <c r="F41" s="38">
        <f>VLOOKUP('[2]CY LookUp'!$F$9,'[2]Data Update'!$B$87:$T$116,5,FALSE)</f>
        <v>150.70959599999998</v>
      </c>
      <c r="G41" s="60">
        <f t="shared" si="5"/>
        <v>1.7357001972386588E-2</v>
      </c>
      <c r="H41" s="61">
        <f t="shared" si="5"/>
        <v>-1.5502874813624834E-2</v>
      </c>
    </row>
    <row r="42" spans="2:8" ht="16.399999999999999" customHeight="1" x14ac:dyDescent="0.3">
      <c r="B42" s="48" t="s">
        <v>65</v>
      </c>
      <c r="C42" s="13">
        <f>VLOOKUP('[2]CY LookUp'!$F$4,'[2]Data Update'!$B$87:$T$116,14,FALSE)</f>
        <v>58</v>
      </c>
      <c r="D42" s="38">
        <f>VLOOKUP('[2]CY LookUp'!$F$4,'[2]Data Update'!$B$87:$T$116,15,FALSE)</f>
        <v>1.5442499999999999</v>
      </c>
      <c r="E42" s="13">
        <f>VLOOKUP('[2]CY LookUp'!$F$9,'[2]Data Update'!$B$87:$T$116,14,FALSE)</f>
        <v>82</v>
      </c>
      <c r="F42" s="38">
        <f>VLOOKUP('[2]CY LookUp'!$F$9,'[2]Data Update'!$B$87:$T$116,15,FALSE)</f>
        <v>1.0196179999999999</v>
      </c>
      <c r="G42" s="60">
        <f t="shared" si="5"/>
        <v>-0.29268292682926828</v>
      </c>
      <c r="H42" s="61">
        <f t="shared" si="5"/>
        <v>0.51453779748886352</v>
      </c>
    </row>
    <row r="43" spans="2:8" ht="16.399999999999999" customHeight="1" x14ac:dyDescent="0.3">
      <c r="B43" s="48" t="s">
        <v>66</v>
      </c>
      <c r="C43" s="13">
        <f>VLOOKUP('[2]CY LookUp'!$F$4,'[2]Data Update'!$B$87:$T$116,16,FALSE)</f>
        <v>1764</v>
      </c>
      <c r="D43" s="38">
        <f>VLOOKUP('[2]CY LookUp'!$F$4,'[2]Data Update'!$B$87:$T$116,17,FALSE)</f>
        <v>180.43138500000003</v>
      </c>
      <c r="E43" s="13">
        <f>VLOOKUP('[2]CY LookUp'!$F$9,'[2]Data Update'!$B$87:$T$116,16,FALSE)</f>
        <v>2478</v>
      </c>
      <c r="F43" s="38">
        <f>VLOOKUP('[2]CY LookUp'!$F$9,'[2]Data Update'!$B$87:$T$116,17,FALSE)</f>
        <v>189.284143</v>
      </c>
      <c r="G43" s="60">
        <f t="shared" si="5"/>
        <v>-0.28813559322033899</v>
      </c>
      <c r="H43" s="61">
        <f t="shared" si="5"/>
        <v>-4.6769675788425481E-2</v>
      </c>
    </row>
    <row r="44" spans="2:8" ht="16.399999999999999" customHeight="1" thickBot="1" x14ac:dyDescent="0.35">
      <c r="B44" s="64" t="s">
        <v>49</v>
      </c>
      <c r="C44" s="65">
        <f>SUM(C36:C43)</f>
        <v>31009</v>
      </c>
      <c r="D44" s="66">
        <f>SUM(D36:D43)</f>
        <v>16920.145655</v>
      </c>
      <c r="E44" s="65">
        <f>SUM(E36:E43)</f>
        <v>31095</v>
      </c>
      <c r="F44" s="66">
        <f>SUM(F36:F43)</f>
        <v>14714.861234000002</v>
      </c>
      <c r="G44" s="67">
        <f>(C44-E44)/E44</f>
        <v>-2.7657179610869917E-3</v>
      </c>
      <c r="H44" s="68">
        <f>(D44-F44)/F44</f>
        <v>0.14986783673531978</v>
      </c>
    </row>
  </sheetData>
  <mergeCells count="25">
    <mergeCell ref="K4:L4"/>
    <mergeCell ref="B3:B4"/>
    <mergeCell ref="C3:D3"/>
    <mergeCell ref="E3:F3"/>
    <mergeCell ref="G3:H3"/>
    <mergeCell ref="I3:J3"/>
    <mergeCell ref="K3:L3"/>
    <mergeCell ref="C4:D4"/>
    <mergeCell ref="E4:F4"/>
    <mergeCell ref="G4:H4"/>
    <mergeCell ref="I4:J4"/>
    <mergeCell ref="B18:B19"/>
    <mergeCell ref="C18:D18"/>
    <mergeCell ref="E18:F18"/>
    <mergeCell ref="G18:H18"/>
    <mergeCell ref="C19:D19"/>
    <mergeCell ref="E19:F19"/>
    <mergeCell ref="G19:H19"/>
    <mergeCell ref="B33:B34"/>
    <mergeCell ref="C33:D33"/>
    <mergeCell ref="E33:F33"/>
    <mergeCell ref="G33:H33"/>
    <mergeCell ref="C34:D34"/>
    <mergeCell ref="E34:F34"/>
    <mergeCell ref="G34:H34"/>
  </mergeCells>
  <printOptions horizontalCentered="1"/>
  <pageMargins left="0.31496062992125984" right="0.31496062992125984" top="0.74803149606299213" bottom="0.55118110236220474" header="0.31496062992125984" footer="0.31496062992125984"/>
  <pageSetup scale="7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D70EC-B6BF-4C5C-82F0-48140BA5853D}">
  <dimension ref="A41"/>
  <sheetViews>
    <sheetView workbookViewId="0">
      <selection activeCell="L1" sqref="L1"/>
    </sheetView>
  </sheetViews>
  <sheetFormatPr defaultRowHeight="14.5" x14ac:dyDescent="0.35"/>
  <cols>
    <col min="1" max="9" width="8.7265625" style="70"/>
    <col min="10" max="10" width="1.453125" style="70" customWidth="1"/>
    <col min="11" max="16384" width="8.7265625" style="70"/>
  </cols>
  <sheetData>
    <row r="41" s="70" customFormat="1" ht="5.5" customHeight="1" x14ac:dyDescent="0.35"/>
  </sheetData>
  <printOptions horizontalCentered="1"/>
  <pageMargins left="0.70866141732283472" right="0.70866141732283472" top="0.74803149606299213" bottom="0.74803149606299213" header="0.31496062992125984" footer="0.31496062992125984"/>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850F8-9769-4796-9A73-73618957E0E7}">
  <sheetPr>
    <pageSetUpPr fitToPage="1"/>
  </sheetPr>
  <dimension ref="A1"/>
  <sheetViews>
    <sheetView workbookViewId="0">
      <selection activeCell="Q1" sqref="Q1"/>
    </sheetView>
  </sheetViews>
  <sheetFormatPr defaultRowHeight="14.5" x14ac:dyDescent="0.35"/>
  <cols>
    <col min="1" max="15" width="8.7265625" style="70"/>
    <col min="16" max="16" width="6.54296875" style="70" customWidth="1"/>
    <col min="17" max="16384" width="8.7265625" style="70"/>
  </cols>
  <sheetData/>
  <printOptions horizontalCentered="1"/>
  <pageMargins left="0.31496062992125984" right="0.31496062992125984" top="0.74803149606299213" bottom="0.55118110236220474" header="0.31496062992125984" footer="0.31496062992125984"/>
  <pageSetup scale="9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C757D0662ADB4B87C76A659F262126" ma:contentTypeVersion="14" ma:contentTypeDescription="Create a new document." ma:contentTypeScope="" ma:versionID="c01a7f2f79fb47432b6cb88f2feae3ce">
  <xsd:schema xmlns:xsd="http://www.w3.org/2001/XMLSchema" xmlns:xs="http://www.w3.org/2001/XMLSchema" xmlns:p="http://schemas.microsoft.com/office/2006/metadata/properties" xmlns:ns2="3009a76c-0c97-45a0-b68f-f8ec1a44d1df" xmlns:ns3="a9b4de79-fa0e-4f17-84ba-40f69184911b" targetNamespace="http://schemas.microsoft.com/office/2006/metadata/properties" ma:root="true" ma:fieldsID="e3c00fc9dc046201f1162b70fa951267" ns2:_="" ns3:_="">
    <xsd:import namespace="3009a76c-0c97-45a0-b68f-f8ec1a44d1df"/>
    <xsd:import namespace="a9b4de79-fa0e-4f17-84ba-40f6918491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09a76c-0c97-45a0-b68f-f8ec1a44d1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63fc812-d172-49f1-88c6-a03d0575b30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b4de79-fa0e-4f17-84ba-40f69184911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298853c-c016-4ac1-9185-459048bb9077}" ma:internalName="TaxCatchAll" ma:showField="CatchAllData" ma:web="a9b4de79-fa0e-4f17-84ba-40f69184911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009a76c-0c97-45a0-b68f-f8ec1a44d1df">
      <Terms xmlns="http://schemas.microsoft.com/office/infopath/2007/PartnerControls"/>
    </lcf76f155ced4ddcb4097134ff3c332f>
    <TaxCatchAll xmlns="a9b4de79-fa0e-4f17-84ba-40f69184911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9F7B1A-147C-40F8-8F8B-87D07242C3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09a76c-0c97-45a0-b68f-f8ec1a44d1df"/>
    <ds:schemaRef ds:uri="a9b4de79-fa0e-4f17-84ba-40f6918491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450841-F1FD-4A2D-821F-BA668B04A519}">
  <ds:schemaRefs>
    <ds:schemaRef ds:uri="http://schemas.microsoft.com/office/2006/metadata/properties"/>
    <ds:schemaRef ds:uri="http://schemas.openxmlformats.org/package/2006/metadata/core-properties"/>
    <ds:schemaRef ds:uri="fa3421a8-500c-4688-8b85-878a0cc6247d"/>
    <ds:schemaRef ds:uri="f90ab55a-2339-4f0f-98c4-ba47987f3768"/>
    <ds:schemaRef ds:uri="http://purl.org/dc/terms/"/>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 ds:uri="3009a76c-0c97-45a0-b68f-f8ec1a44d1df"/>
    <ds:schemaRef ds:uri="a9b4de79-fa0e-4f17-84ba-40f69184911b"/>
  </ds:schemaRefs>
</ds:datastoreItem>
</file>

<file path=customXml/itemProps3.xml><?xml version="1.0" encoding="utf-8"?>
<ds:datastoreItem xmlns:ds="http://schemas.openxmlformats.org/officeDocument/2006/customXml" ds:itemID="{0E39C675-8C25-4D14-8FBC-6D191C9589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Disclaimer</vt:lpstr>
      <vt:lpstr>Building Use</vt:lpstr>
      <vt:lpstr>Region</vt:lpstr>
      <vt:lpstr>Nature of Work</vt:lpstr>
      <vt:lpstr>Graphs</vt:lpstr>
      <vt:lpstr>Year Activities</vt:lpstr>
      <vt:lpstr>'Building Use'!Print_Area</vt:lpstr>
      <vt:lpstr>Graphs!Print_Area</vt:lpstr>
      <vt:lpstr>'Nature of Work'!Print_Area</vt:lpstr>
      <vt:lpstr>Region!Print_Area</vt:lpstr>
      <vt:lpstr>'Year Activities'!Print_Area</vt:lpstr>
    </vt:vector>
  </TitlesOfParts>
  <Company>The Building Commission and Plumbing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Ruben.Gao@vba.vic.gov.au</dc:creator>
  <cp:lastModifiedBy>Tennie Lau</cp:lastModifiedBy>
  <cp:lastPrinted>2025-05-16T07:39:39Z</cp:lastPrinted>
  <dcterms:created xsi:type="dcterms:W3CDTF">2014-11-11T01:55:13Z</dcterms:created>
  <dcterms:modified xsi:type="dcterms:W3CDTF">2025-05-19T05:22:00Z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0x010100E3C757D0662ADB4B87C76A659F262126</vt:lpwstr>
  </property>
  <property fmtid="{D5CDD505-2E9C-101B-9397-08002B2CF9AE}" pid="3" name="MediaServiceImageTags">
    <vt:lpwstr/>
  </property>
</Properties>
</file>